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13_ncr:1_{B105E2AA-50F1-4DD2-AA49-47A1A10A411B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C8" i="1"/>
  <c r="C11" i="1" s="1"/>
  <c r="D5" i="1" l="1"/>
  <c r="D72" i="1" l="1"/>
  <c r="D12" i="1" l="1"/>
  <c r="D13" i="1" s="1"/>
  <c r="D74" i="1" s="1"/>
  <c r="D123" i="1" s="1"/>
  <c r="D124" i="1" l="1"/>
</calcChain>
</file>

<file path=xl/sharedStrings.xml><?xml version="1.0" encoding="utf-8"?>
<sst xmlns="http://schemas.openxmlformats.org/spreadsheetml/2006/main" count="195" uniqueCount="139">
  <si>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</si>
  <si>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</si>
  <si>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</si>
  <si>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</si>
  <si>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</si>
  <si>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</si>
  <si>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</si>
  <si>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</si>
  <si>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</si>
  <si>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</si>
  <si>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</si>
  <si>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</si>
  <si>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</si>
  <si>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</si>
  <si>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</si>
  <si>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</si>
  <si>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</si>
  <si>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</si>
  <si>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</si>
  <si>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</si>
  <si>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</si>
  <si>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</si>
  <si>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</si>
  <si>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</si>
  <si>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</si>
  <si>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</si>
  <si>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</si>
  <si>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</si>
  <si>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</si>
  <si>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</si>
  <si>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</si>
  <si>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</si>
  <si>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</si>
  <si>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</si>
  <si>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</si>
  <si>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</si>
  <si>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</si>
  <si>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</si>
  <si>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</si>
  <si>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</si>
  <si>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</si>
  <si>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</si>
  <si>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</si>
  <si>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</si>
  <si>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</si>
  <si>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</si>
  <si>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</si>
  <si>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</si>
  <si>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</si>
  <si>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</si>
  <si>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</si>
  <si>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</si>
  <si>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</si>
  <si>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</si>
  <si>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</si>
  <si>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</si>
  <si>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</si>
  <si>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</si>
  <si>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</si>
  <si>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</si>
  <si>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</si>
  <si>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</si>
  <si>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</si>
  <si>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</si>
  <si>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</si>
  <si>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</si>
  <si>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</si>
  <si>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</si>
  <si>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</si>
  <si>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</si>
  <si>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</si>
  <si>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</si>
  <si>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</si>
  <si>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</si>
  <si>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</si>
  <si>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</si>
  <si>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</si>
  <si>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</si>
  <si>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</si>
  <si>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</si>
  <si>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</si>
  <si>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</si>
  <si>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</si>
  <si>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</si>
  <si>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</si>
  <si>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</si>
  <si>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</si>
  <si>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</si>
  <si>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</si>
  <si>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</si>
  <si>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</si>
  <si>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</si>
  <si>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</si>
  <si>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</si>
  <si>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</si>
  <si>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</si>
  <si>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</si>
  <si>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</si>
  <si>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</si>
  <si>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</si>
  <si>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</si>
  <si>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</si>
  <si>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</si>
  <si>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</si>
  <si>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</si>
  <si>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</si>
  <si>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</si>
  <si>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</si>
  <si>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</si>
  <si>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</si>
  <si>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</si>
  <si>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</si>
  <si>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</si>
  <si>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</si>
  <si>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</si>
  <si>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</si>
  <si>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</si>
  <si>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</si>
  <si>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</si>
  <si>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</si>
  <si>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</si>
  <si>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</si>
  <si>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</si>
  <si>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0% de 411.838,68  Facturas en Cuenta 413 Ptes. Incorporación (TOTAL 413 excluidas fras. devueltas por total) 1.443.292,07)</t>
  </si>
  <si>
    <t>E.C. El Soto de la Moraleja/La Moraleja/Arroyo de la Vega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</si>
  <si>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</si>
  <si>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</si>
  <si>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SAD mensual (con 3 meses diferimiento)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</si>
  <si>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</si>
  <si>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</si>
  <si>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</si>
  <si>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</si>
  <si>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</si>
  <si>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>PRP Provisionales</t>
  </si>
  <si>
    <t>AMORTIZACIÓN DE PRÉSTAMO. CAIXABANK Inversiones 2022, 1ª FASE, Lote 2</t>
  </si>
  <si>
    <t>( INCLUYE IVA Urbanismo TRIMESTRAL  : 23527,43</t>
  </si>
  <si>
    <t>(Incluye recargo, pendiente desde junio)</t>
  </si>
  <si>
    <t>10% Obligaciones proveedores contabilizadas ptes.: 4.786.690,67 € en 2024 (según PMP a 30-6-24)</t>
  </si>
  <si>
    <t>AMORTIZACIÓN DE PRÉSTAMO. BANKINTER Inversiones 2022, 2ª FASE, Lote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</si>
</sst>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[$€-C0A];\-#,##0.00\ [$€-C0A]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16" fillId="5" borderId="0" xfId="0" applyNumberFormat="1" applyFont="1" applyFill="1"/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165" fontId="37" fillId="0" borderId="0" xfId="0" applyNumberFormat="1" applyFont="1" applyAlignment="1">
      <alignment horizontal="center"/>
    </xf>
    <xf numFmtId="8" fontId="8" fillId="5" borderId="2" xfId="1" applyNumberFormat="1" applyFont="1" applyFill="1" applyBorder="1" applyAlignment="1"/>
    <xf numFmtId="164" fontId="27" fillId="0" borderId="0" xfId="0" applyNumberFormat="1" applyFont="1" applyAlignment="1">
      <alignment horizontal="right"/>
    </xf>
    <xf numFmtId="44" fontId="27" fillId="0" borderId="0" xfId="1" applyFont="1" applyFill="1"/>
    <xf numFmtId="165" fontId="10" fillId="0" borderId="5" xfId="0" applyNumberFormat="1" applyFont="1" applyBorder="1"/>
    <xf numFmtId="164" fontId="10" fillId="0" borderId="5" xfId="0" applyNumberFormat="1" applyFont="1" applyBorder="1"/>
    <xf numFmtId="164" fontId="10" fillId="0" borderId="0" xfId="0" applyNumberFormat="1" applyFont="1"/>
    <xf numFmtId="164" fontId="10" fillId="0" borderId="12" xfId="0" applyNumberFormat="1" applyFont="1" applyBorder="1" applyAlignment="1">
      <alignment horizontal="right"/>
    </xf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164" fontId="20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7" fontId="18" fillId="5" borderId="8" xfId="0" applyNumberFormat="1" applyFont="1" applyFill="1" applyBorder="1"/>
    <xf numFmtId="164" fontId="2" fillId="0" borderId="0" xfId="0" applyNumberFormat="1" applyFont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4</xdr:col>
      <xdr:colOff>821420</xdr:colOff>
      <xdr:row>2</xdr:row>
      <xdr:rowOff>59055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topLeftCell="A104" zoomScale="130" zoomScaleNormal="130" workbookViewId="0">
      <selection activeCell="E21" sqref="E21"/>
    </sheetView>
  </sheetViews>
  <sheetFormatPr baseColWidth="10" defaultRowHeight="14.4"/>
  <cols>
    <col min="1" max="1" width="39.33203125" customWidth="1"/>
    <col min="2" max="2" width="11.44140625" bestFit="1" customWidth="1"/>
    <col min="3" max="3" width="14.44140625" customWidth="1"/>
    <col min="4" max="4" width="15" customWidth="1"/>
    <col min="5" max="5" width="12.33203125" customWidth="1"/>
  </cols>
  <sheetData>
    <row r="1" spans="1:10">
      <c r="C1" t="s">
        <v>10</v>
      </c>
    </row>
    <row r="2" spans="1:10" ht="13.95" customHeight="1">
      <c r="A2" s="16" t="s">
        <v>0</v>
      </c>
      <c r="B2" s="17"/>
      <c r="C2" s="17"/>
      <c r="D2" s="18">
        <v>45488</v>
      </c>
      <c r="F2" s="1"/>
    </row>
    <row r="3" spans="1:10" s="5" customFormat="1" ht="15.6">
      <c r="A3" s="22" t="s">
        <v>19</v>
      </c>
      <c r="B3" s="23"/>
      <c r="C3" s="19"/>
      <c r="D3" s="106">
        <v>120216418.18000001</v>
      </c>
      <c r="E3" s="82"/>
      <c r="F3" s="71"/>
    </row>
    <row r="4" spans="1:10" s="5" customFormat="1">
      <c r="A4" s="6" t="s">
        <v>17</v>
      </c>
      <c r="B4" s="20"/>
      <c r="C4" s="20"/>
      <c r="D4" s="87">
        <v>63999644.340000004</v>
      </c>
      <c r="E4" s="88"/>
      <c r="F4" s="20"/>
    </row>
    <row r="5" spans="1:10">
      <c r="A5" s="22" t="s">
        <v>18</v>
      </c>
      <c r="B5" s="24"/>
      <c r="C5" s="1"/>
      <c r="D5" s="44">
        <f>D3-D4</f>
        <v>56216773.840000004</v>
      </c>
      <c r="E5" s="1"/>
      <c r="F5" s="1"/>
    </row>
    <row r="6" spans="1:10" ht="10.95" customHeight="1">
      <c r="A6" s="54" t="s">
        <v>53</v>
      </c>
      <c r="B6" s="36"/>
      <c r="C6" s="107">
        <v>7787030.8300000001</v>
      </c>
      <c r="D6" s="1"/>
      <c r="F6" s="1"/>
      <c r="G6" s="1"/>
    </row>
    <row r="7" spans="1:10" ht="11.7" customHeight="1">
      <c r="A7" s="53" t="s">
        <v>52</v>
      </c>
      <c r="B7" s="108">
        <v>5636939.1900000004</v>
      </c>
      <c r="E7" s="1"/>
      <c r="F7" s="1"/>
      <c r="G7" s="1"/>
    </row>
    <row r="8" spans="1:10" ht="11.7" customHeight="1">
      <c r="A8" s="52" t="s">
        <v>50</v>
      </c>
      <c r="B8" s="37"/>
      <c r="C8" s="38">
        <f>C6</f>
        <v>7787030.8300000001</v>
      </c>
      <c r="D8" s="1"/>
      <c r="E8" s="1"/>
      <c r="F8" s="1"/>
    </row>
    <row r="9" spans="1:10" ht="11.7" customHeight="1">
      <c r="A9" s="111" t="s">
        <v>95</v>
      </c>
      <c r="B9" s="112"/>
      <c r="C9" s="65">
        <v>0</v>
      </c>
      <c r="D9" s="1"/>
      <c r="E9" s="1"/>
      <c r="F9" s="1"/>
    </row>
    <row r="10" spans="1:10" ht="11.7" customHeight="1">
      <c r="A10" s="113" t="s">
        <v>30</v>
      </c>
      <c r="B10" s="114"/>
      <c r="C10" s="66">
        <v>2500000</v>
      </c>
      <c r="D10" s="1" t="s">
        <v>48</v>
      </c>
      <c r="E10" s="1"/>
      <c r="F10" s="1"/>
    </row>
    <row r="11" spans="1:10" ht="19.2" customHeight="1">
      <c r="A11" s="115" t="s">
        <v>54</v>
      </c>
      <c r="B11" s="116"/>
      <c r="C11" s="49">
        <f>C8+C10-C9</f>
        <v>10287030.83</v>
      </c>
      <c r="D11" s="1"/>
      <c r="E11" s="1"/>
      <c r="F11" s="1"/>
    </row>
    <row r="12" spans="1:10">
      <c r="A12" s="120" t="s">
        <v>13</v>
      </c>
      <c r="B12" s="120"/>
      <c r="C12" s="120"/>
      <c r="D12" s="39">
        <f>D5</f>
        <v>56216773.840000004</v>
      </c>
      <c r="E12" s="1"/>
      <c r="F12" s="1" t="s">
        <v>10</v>
      </c>
    </row>
    <row r="13" spans="1:10" s="25" customFormat="1">
      <c r="A13" s="121" t="s">
        <v>14</v>
      </c>
      <c r="B13" s="122"/>
      <c r="C13" s="122"/>
      <c r="D13" s="40">
        <f>D12</f>
        <v>56216773.840000004</v>
      </c>
      <c r="E13" s="22"/>
      <c r="F13" s="22"/>
    </row>
    <row r="14" spans="1:10">
      <c r="A14" s="1" t="s">
        <v>57</v>
      </c>
      <c r="B14" s="1"/>
      <c r="C14" s="97">
        <v>582501.93999999994</v>
      </c>
      <c r="D14" s="81"/>
      <c r="E14" s="48"/>
      <c r="F14" s="1"/>
      <c r="J14" s="3"/>
    </row>
    <row r="15" spans="1:10">
      <c r="A15" s="1" t="s">
        <v>56</v>
      </c>
      <c r="B15" s="1"/>
      <c r="C15" s="79">
        <v>7396.41</v>
      </c>
      <c r="D15" s="47"/>
      <c r="E15" s="48"/>
      <c r="F15" s="1"/>
      <c r="J15" s="3"/>
    </row>
    <row r="16" spans="1:10" s="85" customFormat="1">
      <c r="A16" s="70" t="s">
        <v>128</v>
      </c>
      <c r="B16" s="70"/>
      <c r="C16" s="79" t="s">
        <v>10</v>
      </c>
      <c r="D16" s="81" t="s">
        <v>10</v>
      </c>
      <c r="E16" s="81"/>
      <c r="F16" s="70"/>
      <c r="J16" s="94"/>
    </row>
    <row r="17" spans="1:10">
      <c r="A17" s="1" t="s">
        <v>58</v>
      </c>
      <c r="B17" s="1"/>
      <c r="C17" s="79"/>
      <c r="D17" s="47"/>
      <c r="E17" s="1"/>
      <c r="F17" s="1"/>
      <c r="J17" s="3"/>
    </row>
    <row r="18" spans="1:10">
      <c r="A18" s="1" t="s">
        <v>59</v>
      </c>
      <c r="B18" s="1"/>
      <c r="C18" s="79"/>
      <c r="D18" s="81"/>
      <c r="E18" s="1"/>
      <c r="F18" s="1"/>
      <c r="J18" s="3"/>
    </row>
    <row r="19" spans="1:10">
      <c r="A19" s="1" t="s">
        <v>8</v>
      </c>
      <c r="B19" s="1"/>
      <c r="C19" s="79"/>
      <c r="D19" s="72"/>
      <c r="E19" s="1"/>
      <c r="F19" s="1"/>
      <c r="J19" s="4"/>
    </row>
    <row r="20" spans="1:10">
      <c r="A20" s="1" t="s">
        <v>20</v>
      </c>
      <c r="B20" s="1"/>
      <c r="C20" s="79">
        <v>271368.88</v>
      </c>
      <c r="D20" s="47"/>
      <c r="E20" s="48"/>
      <c r="F20" s="1"/>
      <c r="J20" s="3"/>
    </row>
    <row r="21" spans="1:10">
      <c r="A21" s="1" t="s">
        <v>86</v>
      </c>
      <c r="B21" s="1"/>
      <c r="C21" s="79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79">
        <v>324074.88</v>
      </c>
      <c r="D22" s="45"/>
      <c r="E22" s="1"/>
      <c r="F22" s="1"/>
      <c r="J22" s="3"/>
    </row>
    <row r="23" spans="1:10">
      <c r="A23" s="1" t="s">
        <v>31</v>
      </c>
      <c r="B23" s="1"/>
      <c r="C23" s="78"/>
      <c r="D23" s="72"/>
      <c r="E23" s="48"/>
      <c r="F23" s="1"/>
      <c r="J23" s="3"/>
    </row>
    <row r="24" spans="1:10">
      <c r="A24" s="1" t="s">
        <v>114</v>
      </c>
      <c r="B24" s="1"/>
      <c r="C24" s="79">
        <v>800000</v>
      </c>
      <c r="D24" s="83" t="s">
        <v>117</v>
      </c>
      <c r="E24" s="48"/>
      <c r="F24" s="1"/>
      <c r="J24" s="3"/>
    </row>
    <row r="25" spans="1:10">
      <c r="A25" s="1" t="s">
        <v>113</v>
      </c>
      <c r="B25" s="1"/>
      <c r="C25" s="79">
        <v>450000</v>
      </c>
      <c r="D25" s="83" t="s">
        <v>117</v>
      </c>
      <c r="E25" s="48"/>
      <c r="F25" s="1"/>
      <c r="J25" s="3"/>
    </row>
    <row r="26" spans="1:10">
      <c r="A26" s="1" t="s">
        <v>7</v>
      </c>
      <c r="B26" s="1"/>
      <c r="C26" s="79">
        <v>856321.09</v>
      </c>
      <c r="D26" s="1"/>
      <c r="E26" s="1"/>
      <c r="F26" s="1"/>
      <c r="J26" s="4"/>
    </row>
    <row r="27" spans="1:10">
      <c r="A27" s="1" t="s">
        <v>126</v>
      </c>
      <c r="B27" s="1"/>
      <c r="C27" s="79" t="s">
        <v>10</v>
      </c>
      <c r="D27" s="1"/>
      <c r="E27" s="1"/>
      <c r="F27" s="1"/>
      <c r="J27" s="4"/>
    </row>
    <row r="28" spans="1:10">
      <c r="A28" s="1" t="s">
        <v>39</v>
      </c>
      <c r="B28" s="1"/>
      <c r="C28" s="79">
        <v>43828.46</v>
      </c>
      <c r="D28" s="1"/>
      <c r="E28" s="1"/>
      <c r="F28" s="1"/>
      <c r="J28" s="4"/>
    </row>
    <row r="29" spans="1:10">
      <c r="A29" s="1" t="s">
        <v>106</v>
      </c>
      <c r="B29" s="1"/>
      <c r="C29" s="79"/>
      <c r="D29" s="83"/>
      <c r="E29" s="1"/>
      <c r="F29" s="1"/>
      <c r="J29" s="4"/>
    </row>
    <row r="30" spans="1:10">
      <c r="A30" s="1" t="s">
        <v>98</v>
      </c>
      <c r="B30" s="1"/>
      <c r="C30" s="79">
        <v>750000</v>
      </c>
      <c r="D30" s="81"/>
      <c r="E30" s="48"/>
      <c r="F30" s="1"/>
      <c r="J30" s="3"/>
    </row>
    <row r="31" spans="1:10">
      <c r="A31" s="1" t="s">
        <v>51</v>
      </c>
      <c r="B31" s="1"/>
      <c r="C31" s="79">
        <v>100000</v>
      </c>
      <c r="D31" s="81" t="s">
        <v>116</v>
      </c>
      <c r="E31" s="48"/>
      <c r="F31" s="1"/>
      <c r="J31" s="3"/>
    </row>
    <row r="32" spans="1:10">
      <c r="A32" s="1" t="s">
        <v>92</v>
      </c>
      <c r="B32" s="1"/>
      <c r="C32" s="79">
        <v>211450</v>
      </c>
      <c r="D32" s="81" t="s">
        <v>116</v>
      </c>
      <c r="E32" s="48"/>
      <c r="F32" s="1"/>
      <c r="J32" s="3"/>
    </row>
    <row r="33" spans="1:10">
      <c r="A33" s="1" t="s">
        <v>91</v>
      </c>
      <c r="B33" s="1"/>
      <c r="C33" s="79">
        <v>175000</v>
      </c>
      <c r="D33" s="81" t="s">
        <v>116</v>
      </c>
      <c r="E33" s="48"/>
      <c r="F33" s="1"/>
      <c r="J33" s="3"/>
    </row>
    <row r="34" spans="1:10">
      <c r="A34" s="1" t="s">
        <v>115</v>
      </c>
      <c r="B34" s="1"/>
      <c r="C34" s="79">
        <v>63000</v>
      </c>
      <c r="D34" s="81" t="s">
        <v>116</v>
      </c>
      <c r="E34" s="48"/>
      <c r="F34" s="1"/>
      <c r="J34" s="3"/>
    </row>
    <row r="35" spans="1:10">
      <c r="A35" s="1" t="s">
        <v>88</v>
      </c>
      <c r="B35" s="1"/>
      <c r="C35" s="79">
        <v>70000</v>
      </c>
      <c r="D35" s="81" t="s">
        <v>112</v>
      </c>
      <c r="E35" s="48"/>
      <c r="F35" s="1"/>
      <c r="J35" s="3"/>
    </row>
    <row r="36" spans="1:10">
      <c r="A36" s="1" t="s">
        <v>89</v>
      </c>
      <c r="B36" s="1"/>
      <c r="C36" s="79">
        <v>100000</v>
      </c>
      <c r="D36" s="47"/>
      <c r="E36" s="48"/>
      <c r="F36" s="1"/>
      <c r="J36" s="3"/>
    </row>
    <row r="37" spans="1:10">
      <c r="A37" s="1" t="s">
        <v>90</v>
      </c>
      <c r="B37" s="1"/>
      <c r="C37" s="79">
        <v>85000</v>
      </c>
      <c r="D37" s="81" t="s">
        <v>121</v>
      </c>
      <c r="E37" s="48"/>
      <c r="F37" s="1"/>
      <c r="J37" s="3"/>
    </row>
    <row r="38" spans="1:10">
      <c r="A38" s="1" t="s">
        <v>60</v>
      </c>
      <c r="B38" s="1"/>
      <c r="C38" s="79">
        <v>11363.14</v>
      </c>
      <c r="D38" s="1" t="s">
        <v>61</v>
      </c>
      <c r="F38" s="1"/>
      <c r="J38" s="4"/>
    </row>
    <row r="39" spans="1:10">
      <c r="A39" s="1" t="s">
        <v>60</v>
      </c>
      <c r="B39" s="1"/>
      <c r="C39" s="109">
        <v>62356.32</v>
      </c>
      <c r="D39" s="1" t="s">
        <v>62</v>
      </c>
      <c r="F39" s="1"/>
      <c r="J39" s="4"/>
    </row>
    <row r="40" spans="1:10">
      <c r="A40" s="1" t="s">
        <v>60</v>
      </c>
      <c r="B40" s="1"/>
      <c r="C40" s="79"/>
      <c r="D40" s="1" t="s">
        <v>65</v>
      </c>
      <c r="E40" s="1"/>
      <c r="I40" s="4"/>
    </row>
    <row r="41" spans="1:10">
      <c r="A41" s="1" t="s">
        <v>60</v>
      </c>
      <c r="B41" s="1"/>
      <c r="C41" s="79">
        <v>3259.61</v>
      </c>
      <c r="D41" s="1" t="s">
        <v>63</v>
      </c>
      <c r="E41" s="1"/>
      <c r="I41" s="4"/>
    </row>
    <row r="42" spans="1:10">
      <c r="A42" s="1" t="s">
        <v>60</v>
      </c>
      <c r="B42" s="1"/>
      <c r="C42" s="109">
        <v>26752.66</v>
      </c>
      <c r="D42" s="1" t="s">
        <v>64</v>
      </c>
      <c r="F42" s="1"/>
      <c r="J42" s="4"/>
    </row>
    <row r="43" spans="1:10">
      <c r="A43" s="1" t="s">
        <v>60</v>
      </c>
      <c r="B43" s="1"/>
      <c r="C43" s="79"/>
      <c r="D43" s="1" t="s">
        <v>66</v>
      </c>
      <c r="E43" s="1"/>
      <c r="I43" s="4"/>
    </row>
    <row r="44" spans="1:10">
      <c r="A44" s="1" t="s">
        <v>60</v>
      </c>
      <c r="B44" s="1"/>
      <c r="C44" s="79">
        <v>157746.91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79">
        <v>669530.37</v>
      </c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79">
        <v>11695.13</v>
      </c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79"/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98">
        <v>24387.17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109">
        <v>9343</v>
      </c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79" t="s">
        <v>10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8"/>
      <c r="D51" s="70" t="s">
        <v>87</v>
      </c>
      <c r="E51" s="1"/>
      <c r="F51" s="1"/>
      <c r="J51" s="4"/>
    </row>
    <row r="52" spans="1:10">
      <c r="A52" s="1" t="s">
        <v>67</v>
      </c>
      <c r="B52" s="1"/>
      <c r="C52" s="78"/>
      <c r="D52" s="70" t="s">
        <v>100</v>
      </c>
      <c r="E52" s="1"/>
      <c r="F52" s="1"/>
      <c r="J52" s="4"/>
    </row>
    <row r="53" spans="1:10">
      <c r="A53" s="1" t="s">
        <v>67</v>
      </c>
      <c r="B53" s="1"/>
      <c r="C53" s="78"/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79" t="s">
        <v>10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79"/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79"/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79"/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109">
        <v>1364.25</v>
      </c>
      <c r="D58" s="70" t="s">
        <v>127</v>
      </c>
      <c r="E58" s="1"/>
      <c r="F58" s="1"/>
      <c r="J58" s="4"/>
    </row>
    <row r="59" spans="1:10">
      <c r="A59" s="1" t="s">
        <v>75</v>
      </c>
      <c r="B59" s="1"/>
      <c r="C59" s="78" t="s">
        <v>10</v>
      </c>
      <c r="D59" s="70" t="s">
        <v>76</v>
      </c>
      <c r="E59" s="1"/>
      <c r="F59" s="1"/>
      <c r="J59" s="4"/>
    </row>
    <row r="60" spans="1:10">
      <c r="A60" s="1" t="s">
        <v>97</v>
      </c>
      <c r="B60" s="1"/>
      <c r="C60" s="79" t="s">
        <v>10</v>
      </c>
      <c r="D60" s="70" t="s">
        <v>96</v>
      </c>
      <c r="E60" s="1"/>
      <c r="F60" s="1"/>
      <c r="J60" s="4"/>
    </row>
    <row r="61" spans="1:10">
      <c r="A61" s="1" t="s">
        <v>77</v>
      </c>
      <c r="B61" s="1"/>
      <c r="C61" s="79"/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79" t="s">
        <v>10</v>
      </c>
      <c r="D62" s="84" t="s">
        <v>10</v>
      </c>
      <c r="E62" s="1"/>
      <c r="F62" s="1"/>
      <c r="J62" s="4"/>
    </row>
    <row r="63" spans="1:10">
      <c r="A63" s="55" t="s">
        <v>27</v>
      </c>
      <c r="B63" s="1"/>
      <c r="C63" s="79">
        <v>3132000.23</v>
      </c>
      <c r="D63" s="50"/>
      <c r="E63" s="1"/>
      <c r="F63" s="1"/>
      <c r="J63" s="4"/>
    </row>
    <row r="64" spans="1:10">
      <c r="A64" s="55" t="s">
        <v>107</v>
      </c>
      <c r="B64" s="1"/>
      <c r="C64" s="79"/>
      <c r="D64" s="50"/>
      <c r="E64" s="1"/>
      <c r="F64" s="1"/>
      <c r="J64" s="4"/>
    </row>
    <row r="65" spans="1:10" s="85" customFormat="1">
      <c r="A65" s="83" t="s">
        <v>101</v>
      </c>
      <c r="B65" s="70"/>
      <c r="C65" s="79"/>
      <c r="D65" s="84" t="s">
        <v>122</v>
      </c>
      <c r="E65" s="70"/>
      <c r="F65" s="70"/>
      <c r="J65" s="86"/>
    </row>
    <row r="66" spans="1:10" s="85" customFormat="1">
      <c r="A66" s="83" t="s">
        <v>102</v>
      </c>
      <c r="B66" s="70"/>
      <c r="C66" s="79"/>
      <c r="D66" s="84" t="s">
        <v>105</v>
      </c>
      <c r="E66" s="70"/>
      <c r="F66" s="70"/>
      <c r="J66" s="86"/>
    </row>
    <row r="67" spans="1:10" s="85" customFormat="1">
      <c r="A67" s="83" t="s">
        <v>103</v>
      </c>
      <c r="B67" s="70"/>
      <c r="C67" s="79"/>
      <c r="D67" s="84"/>
      <c r="E67" s="70"/>
      <c r="F67" s="70"/>
      <c r="J67" s="86"/>
    </row>
    <row r="68" spans="1:10">
      <c r="A68" s="55" t="s">
        <v>35</v>
      </c>
      <c r="B68" s="1"/>
      <c r="C68" s="79" t="s">
        <v>10</v>
      </c>
      <c r="D68" s="84"/>
      <c r="E68" s="1"/>
      <c r="F68" s="1"/>
      <c r="J68" s="4"/>
    </row>
    <row r="69" spans="1:10">
      <c r="A69" s="55" t="s">
        <v>125</v>
      </c>
      <c r="B69" s="1"/>
      <c r="C69" s="79">
        <v>85257.05</v>
      </c>
      <c r="D69" s="84" t="s">
        <v>10</v>
      </c>
      <c r="E69" s="1"/>
      <c r="F69" s="1"/>
      <c r="J69" s="4"/>
    </row>
    <row r="70" spans="1:10">
      <c r="A70" s="55" t="s">
        <v>47</v>
      </c>
      <c r="B70" s="1"/>
      <c r="C70" s="78"/>
      <c r="D70" s="50"/>
      <c r="E70" s="1"/>
      <c r="F70" s="1"/>
      <c r="J70" s="4"/>
    </row>
    <row r="71" spans="1:10">
      <c r="A71" s="55" t="s">
        <v>104</v>
      </c>
      <c r="C71" s="79"/>
      <c r="D71" s="1"/>
    </row>
    <row r="72" spans="1:10">
      <c r="A72" s="1"/>
      <c r="B72" s="123" t="s">
        <v>1</v>
      </c>
      <c r="C72" s="123"/>
      <c r="D72" s="7">
        <f>SUM(C14:C71)</f>
        <v>9084997.5000000019</v>
      </c>
      <c r="E72" s="6"/>
      <c r="F72" s="6"/>
    </row>
    <row r="73" spans="1:10" s="29" customFormat="1" ht="12">
      <c r="A73" s="117" t="s">
        <v>12</v>
      </c>
      <c r="B73" s="117"/>
      <c r="C73" s="117"/>
      <c r="D73" s="51"/>
      <c r="I73" s="30"/>
    </row>
    <row r="74" spans="1:10">
      <c r="A74" s="117"/>
      <c r="B74" s="117"/>
      <c r="C74" s="117"/>
      <c r="D74" s="80">
        <f>D72+D13</f>
        <v>65301771.340000004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7" customHeight="1">
      <c r="A76" s="1"/>
      <c r="B76" s="118" t="s">
        <v>2</v>
      </c>
      <c r="C76" s="119"/>
      <c r="D76" s="42">
        <f>C77+SUM(C102,C103,C104,C105,C106,C107,C108,C109,C110,C111,C113,C114,C115,C116,C117,C118,C119,C120,C121,C122)</f>
        <v>13801946.140000001</v>
      </c>
      <c r="E76" s="1"/>
      <c r="I76" s="2"/>
    </row>
    <row r="77" spans="1:10">
      <c r="A77" s="9" t="s">
        <v>15</v>
      </c>
      <c r="B77" s="10"/>
      <c r="C77" s="41">
        <v>4971546.93</v>
      </c>
      <c r="D77" s="1"/>
      <c r="E77" s="1"/>
    </row>
    <row r="78" spans="1:10">
      <c r="A78" s="11" t="s">
        <v>3</v>
      </c>
      <c r="B78" s="99">
        <v>1407608.13</v>
      </c>
      <c r="C78" s="20" t="s">
        <v>99</v>
      </c>
      <c r="D78" s="110"/>
      <c r="E78" s="110"/>
    </row>
    <row r="79" spans="1:10">
      <c r="A79" s="11"/>
      <c r="B79" s="46"/>
      <c r="C79" s="20"/>
      <c r="D79" s="1"/>
      <c r="E79" s="1"/>
    </row>
    <row r="80" spans="1:10">
      <c r="A80" s="74" t="s">
        <v>41</v>
      </c>
      <c r="B80" s="100">
        <v>478699.02</v>
      </c>
      <c r="C80" s="76" t="s">
        <v>137</v>
      </c>
      <c r="D80" s="1"/>
      <c r="E80" s="1"/>
    </row>
    <row r="81" spans="1:8">
      <c r="A81" s="74"/>
      <c r="B81" s="100">
        <v>2184662.08</v>
      </c>
      <c r="C81" s="20" t="s">
        <v>133</v>
      </c>
      <c r="D81" s="1"/>
      <c r="E81" s="1"/>
    </row>
    <row r="82" spans="1:8">
      <c r="A82" s="74"/>
      <c r="B82" s="75" t="s">
        <v>10</v>
      </c>
      <c r="C82" s="20" t="s">
        <v>10</v>
      </c>
      <c r="D82" s="95"/>
      <c r="E82" s="1"/>
    </row>
    <row r="83" spans="1:8">
      <c r="A83" s="74" t="s">
        <v>42</v>
      </c>
      <c r="B83" s="100">
        <v>957338.13399999996</v>
      </c>
      <c r="C83" s="76" t="s">
        <v>129</v>
      </c>
      <c r="D83" s="1"/>
      <c r="E83" s="77"/>
      <c r="H83" t="s">
        <v>10</v>
      </c>
    </row>
    <row r="84" spans="1:8">
      <c r="B84" s="46"/>
      <c r="D84" s="1"/>
      <c r="E84" s="1"/>
    </row>
    <row r="85" spans="1:8">
      <c r="A85" s="74" t="s">
        <v>4</v>
      </c>
      <c r="B85" s="75" t="s">
        <v>10</v>
      </c>
      <c r="C85" s="76" t="s">
        <v>36</v>
      </c>
      <c r="E85" t="s">
        <v>10</v>
      </c>
      <c r="F85" t="s">
        <v>10</v>
      </c>
    </row>
    <row r="86" spans="1:8">
      <c r="B86" s="100">
        <v>957338.13399999996</v>
      </c>
      <c r="C86" s="76" t="s">
        <v>129</v>
      </c>
    </row>
    <row r="87" spans="1:8">
      <c r="B87" s="101">
        <v>115571.8425</v>
      </c>
      <c r="C87" s="20" t="s">
        <v>93</v>
      </c>
      <c r="E87" s="1"/>
    </row>
    <row r="88" spans="1:8">
      <c r="A88" s="74"/>
      <c r="B88" s="46"/>
      <c r="C88" s="20" t="s">
        <v>123</v>
      </c>
      <c r="E88" s="1"/>
    </row>
    <row r="89" spans="1:8">
      <c r="A89" s="11"/>
      <c r="B89" s="101">
        <v>568845.16599999997</v>
      </c>
      <c r="C89" s="20" t="s">
        <v>110</v>
      </c>
      <c r="E89" s="1"/>
    </row>
    <row r="90" spans="1:8">
      <c r="A90" s="11"/>
      <c r="B90" s="101">
        <v>844599.05799999996</v>
      </c>
      <c r="C90" s="20" t="s">
        <v>130</v>
      </c>
      <c r="E90" s="1"/>
    </row>
    <row r="91" spans="1:8">
      <c r="A91" s="11"/>
      <c r="B91" s="101">
        <v>80998.16</v>
      </c>
      <c r="C91" s="20" t="s">
        <v>131</v>
      </c>
      <c r="E91" s="1"/>
    </row>
    <row r="92" spans="1:8">
      <c r="A92" s="11"/>
      <c r="B92" s="101">
        <v>1590897.61</v>
      </c>
      <c r="C92" s="20" t="s">
        <v>94</v>
      </c>
      <c r="D92" s="1"/>
      <c r="E92" s="1"/>
    </row>
    <row r="93" spans="1:8">
      <c r="A93" s="56" t="s">
        <v>84</v>
      </c>
      <c r="B93" s="60" t="s">
        <v>10</v>
      </c>
      <c r="C93" s="20" t="s">
        <v>85</v>
      </c>
      <c r="D93" s="58"/>
      <c r="E93" s="58"/>
    </row>
    <row r="94" spans="1:8">
      <c r="A94" s="56" t="s">
        <v>83</v>
      </c>
      <c r="B94" s="60" t="s">
        <v>10</v>
      </c>
      <c r="C94" s="57"/>
      <c r="D94" s="58"/>
      <c r="E94" s="58"/>
    </row>
    <row r="95" spans="1:8">
      <c r="A95" s="56" t="s">
        <v>118</v>
      </c>
      <c r="B95" s="60">
        <v>28980.799999999999</v>
      </c>
      <c r="C95" s="20"/>
      <c r="D95" s="58"/>
      <c r="E95" s="58"/>
    </row>
    <row r="96" spans="1:8">
      <c r="A96" s="56" t="s">
        <v>119</v>
      </c>
      <c r="B96" s="60">
        <v>99304.07</v>
      </c>
      <c r="C96" s="20"/>
      <c r="D96" s="58"/>
      <c r="E96" s="58"/>
    </row>
    <row r="97" spans="1:8">
      <c r="A97" s="59" t="s">
        <v>11</v>
      </c>
      <c r="C97" s="61"/>
      <c r="D97" s="58"/>
      <c r="E97" s="58"/>
    </row>
    <row r="98" spans="1:8">
      <c r="A98" s="56" t="s">
        <v>26</v>
      </c>
      <c r="B98" s="60">
        <v>52738.78</v>
      </c>
      <c r="C98" s="61" t="s">
        <v>10</v>
      </c>
      <c r="D98" s="58"/>
      <c r="E98" s="58"/>
    </row>
    <row r="99" spans="1:8">
      <c r="A99" s="62" t="s">
        <v>29</v>
      </c>
      <c r="B99" s="102">
        <v>33254.339999999997</v>
      </c>
      <c r="C99" s="63"/>
      <c r="D99" s="64"/>
      <c r="E99" s="64"/>
    </row>
    <row r="100" spans="1:8" ht="12.75" customHeight="1">
      <c r="A100" s="56" t="s">
        <v>37</v>
      </c>
      <c r="B100" s="60">
        <v>85663.15</v>
      </c>
      <c r="C100" s="61"/>
      <c r="D100" s="58"/>
      <c r="E100" s="58"/>
    </row>
    <row r="101" spans="1:8" ht="10.5" customHeight="1">
      <c r="A101" s="56" t="s">
        <v>32</v>
      </c>
      <c r="B101" s="60"/>
      <c r="C101" s="61"/>
      <c r="D101" s="58"/>
      <c r="E101" s="58"/>
    </row>
    <row r="102" spans="1:8">
      <c r="A102" s="14" t="s">
        <v>120</v>
      </c>
      <c r="B102" s="12"/>
      <c r="C102" s="91"/>
      <c r="D102" s="1" t="s">
        <v>132</v>
      </c>
      <c r="E102" s="1"/>
    </row>
    <row r="103" spans="1:8">
      <c r="A103" s="14"/>
      <c r="B103" s="73"/>
      <c r="C103" s="91"/>
      <c r="E103" s="1"/>
    </row>
    <row r="104" spans="1:8" ht="11.7" customHeight="1">
      <c r="A104" s="12" t="s">
        <v>16</v>
      </c>
      <c r="B104" s="13"/>
      <c r="C104" s="103">
        <v>1750801.54</v>
      </c>
      <c r="D104" s="1" t="s">
        <v>46</v>
      </c>
      <c r="E104" s="1"/>
    </row>
    <row r="105" spans="1:8" ht="11.7" customHeight="1">
      <c r="A105" s="12" t="s">
        <v>43</v>
      </c>
      <c r="B105" s="13"/>
      <c r="C105" s="104">
        <v>155557.78</v>
      </c>
      <c r="D105" s="89" t="s">
        <v>135</v>
      </c>
    </row>
    <row r="106" spans="1:8" ht="11.25" customHeight="1">
      <c r="A106" s="12" t="s">
        <v>5</v>
      </c>
      <c r="B106" s="13"/>
      <c r="C106" s="104">
        <v>3223018.58</v>
      </c>
      <c r="D106" s="70"/>
    </row>
    <row r="107" spans="1:8" ht="11.25" customHeight="1">
      <c r="A107" s="12" t="s">
        <v>49</v>
      </c>
      <c r="B107" s="13"/>
      <c r="C107" s="91" t="s">
        <v>10</v>
      </c>
      <c r="D107" s="70" t="s">
        <v>10</v>
      </c>
    </row>
    <row r="108" spans="1:8" ht="11.25" customHeight="1">
      <c r="A108" s="12" t="s">
        <v>44</v>
      </c>
      <c r="B108" s="13"/>
      <c r="C108" s="91" t="s">
        <v>10</v>
      </c>
      <c r="D108" s="70"/>
      <c r="H108" s="93"/>
    </row>
    <row r="109" spans="1:8" ht="10.5" customHeight="1">
      <c r="A109" s="12" t="s">
        <v>34</v>
      </c>
      <c r="B109" s="13"/>
      <c r="C109" s="91"/>
      <c r="D109" s="45"/>
    </row>
    <row r="110" spans="1:8" ht="10.5" customHeight="1">
      <c r="A110" s="14" t="s">
        <v>6</v>
      </c>
      <c r="B110" s="13"/>
      <c r="C110" s="104">
        <v>1700660</v>
      </c>
      <c r="D110" s="1"/>
      <c r="E110" s="1"/>
      <c r="F110" s="67"/>
    </row>
    <row r="111" spans="1:8" ht="10.95" customHeight="1">
      <c r="A111" s="14" t="s">
        <v>134</v>
      </c>
      <c r="B111" s="15"/>
      <c r="C111" s="96" t="s">
        <v>10</v>
      </c>
      <c r="D111" s="1" t="s">
        <v>10</v>
      </c>
      <c r="E111" s="68"/>
    </row>
    <row r="112" spans="1:8" ht="10.95" customHeight="1">
      <c r="A112" s="14" t="s">
        <v>138</v>
      </c>
      <c r="B112" s="15"/>
      <c r="C112" s="105"/>
      <c r="D112" s="1" t="s">
        <v>10</v>
      </c>
      <c r="E112" s="68"/>
    </row>
    <row r="113" spans="1:5" ht="10.95" customHeight="1">
      <c r="A113" s="14" t="s">
        <v>108</v>
      </c>
      <c r="B113" s="15"/>
      <c r="C113" s="91"/>
      <c r="D113" s="1"/>
      <c r="E113" s="68"/>
    </row>
    <row r="114" spans="1:5" ht="10.95" customHeight="1">
      <c r="A114" s="14" t="s">
        <v>28</v>
      </c>
      <c r="B114" s="15"/>
      <c r="C114" s="104">
        <v>313489.90999999997</v>
      </c>
      <c r="D114" s="20" t="s">
        <v>136</v>
      </c>
      <c r="E114" s="68"/>
    </row>
    <row r="115" spans="1:5" ht="10.95" customHeight="1">
      <c r="A115" s="14" t="s">
        <v>111</v>
      </c>
      <c r="B115" s="15"/>
      <c r="C115" s="91">
        <v>139913.60000000001</v>
      </c>
      <c r="D115" s="5"/>
      <c r="E115" s="68"/>
    </row>
    <row r="116" spans="1:5">
      <c r="A116" s="14" t="s">
        <v>25</v>
      </c>
      <c r="B116" s="15"/>
      <c r="C116" s="93" t="s">
        <v>10</v>
      </c>
      <c r="D116" s="20"/>
      <c r="E116" s="68"/>
    </row>
    <row r="117" spans="1:5">
      <c r="A117" s="14" t="s">
        <v>33</v>
      </c>
      <c r="B117" s="15"/>
      <c r="C117" s="91" t="s">
        <v>10</v>
      </c>
      <c r="D117" s="20"/>
      <c r="E117" s="41"/>
    </row>
    <row r="118" spans="1:5">
      <c r="A118" s="14" t="s">
        <v>38</v>
      </c>
      <c r="B118" s="15"/>
      <c r="C118" s="91"/>
      <c r="D118" s="69" t="s">
        <v>124</v>
      </c>
    </row>
    <row r="119" spans="1:5">
      <c r="A119" s="14" t="s">
        <v>40</v>
      </c>
      <c r="B119" s="15"/>
      <c r="C119" s="92"/>
    </row>
    <row r="120" spans="1:5">
      <c r="A120" s="14" t="s">
        <v>109</v>
      </c>
      <c r="B120" s="15"/>
      <c r="C120" s="92"/>
    </row>
    <row r="121" spans="1:5">
      <c r="A121" s="14" t="s">
        <v>45</v>
      </c>
      <c r="B121" s="15"/>
      <c r="C121" s="91"/>
    </row>
    <row r="122" spans="1:5">
      <c r="A122" s="14" t="s">
        <v>22</v>
      </c>
      <c r="B122" s="15"/>
      <c r="C122" s="104">
        <v>1546957.8</v>
      </c>
      <c r="D122" s="20"/>
      <c r="E122" s="8"/>
    </row>
    <row r="123" spans="1:5">
      <c r="A123" s="35" t="s">
        <v>24</v>
      </c>
      <c r="B123" s="35"/>
      <c r="C123" s="21"/>
      <c r="D123" s="90">
        <f>D74-D76</f>
        <v>51499825.200000003</v>
      </c>
    </row>
    <row r="124" spans="1:5">
      <c r="A124" s="32"/>
      <c r="B124" s="32"/>
      <c r="C124" s="33" t="s">
        <v>23</v>
      </c>
      <c r="D124" s="43">
        <f>D123+D4</f>
        <v>115499469.54000001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9">
    <mergeCell ref="D78:E78"/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