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iaza\Downloads\"/>
    </mc:Choice>
  </mc:AlternateContent>
  <xr:revisionPtr revIDLastSave="0" documentId="8_{8657585B-A4CE-4BC5-BCF3-3F33897FC6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B89" i="1"/>
  <c r="B87" i="1"/>
  <c r="B88" i="1"/>
  <c r="B85" i="1"/>
  <c r="B84" i="1"/>
  <c r="B79" i="1"/>
  <c r="B81" i="1" l="1"/>
  <c r="C10" i="1"/>
  <c r="C13" i="1" s="1"/>
  <c r="C74" i="1" l="1"/>
  <c r="D7" i="1"/>
  <c r="D69" i="1" l="1"/>
  <c r="D14" i="1" l="1"/>
  <c r="D15" i="1" s="1"/>
  <c r="D71" i="1" s="1"/>
  <c r="D118" i="1" s="1"/>
  <c r="D119" i="1" l="1"/>
</calcChain>
</file>

<file path=xl/sharedStrings.xml><?xml version="1.0" encoding="utf-8"?>
<sst xmlns="http://schemas.openxmlformats.org/spreadsheetml/2006/main" count="154" uniqueCount="126">
  <si>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</si>
  <si>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</si>
  <si>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</si>
  <si>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</si>
  <si>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</si>
  <si>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</si>
  <si>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</si>
  <si>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</si>
  <si>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</si>
  <si>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</si>
  <si>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</si>
  <si>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</si>
  <si>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</si>
  <si>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</si>
  <si>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</si>
  <si>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</si>
  <si>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</si>
  <si>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</si>
  <si>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</si>
  <si>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</si>
  <si>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</si>
  <si>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</si>
  <si>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</si>
  <si>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</si>
  <si>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</si>
  <si>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</si>
  <si>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</si>
  <si>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</si>
  <si>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</si>
  <si>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</si>
  <si>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</si>
  <si>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</si>
  <si>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</si>
  <si>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</si>
  <si>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</si>
  <si>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</si>
  <si>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</si>
  <si>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</si>
  <si>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</si>
  <si>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</si>
  <si>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</si>
  <si>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</si>
  <si>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</si>
  <si>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</si>
  <si>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</si>
  <si>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</si>
  <si>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</si>
  <si>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</si>
  <si>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</si>
  <si>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</si>
  <si>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</si>
  <si>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</si>
  <si>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</si>
  <si>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</si>
  <si>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</si>
  <si>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</si>
  <si>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</si>
  <si>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</si>
  <si>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</si>
  <si>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</si>
  <si>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</si>
  <si>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</si>
  <si>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</si>
  <si>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</si>
  <si>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</si>
  <si>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</si>
  <si>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</si>
  <si>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</si>
  <si>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</si>
  <si>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</si>
  <si>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</si>
  <si>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</si>
  <si>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</si>
  <si>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</si>
  <si>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</si>
  <si>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</si>
  <si>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</si>
  <si>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</si>
  <si>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</si>
  <si>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</si>
  <si>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</si>
  <si>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</si>
  <si>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</si>
  <si>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</si>
  <si>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</si>
  <si>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</si>
  <si>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</si>
  <si>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</si>
  <si>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</si>
  <si>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</si>
  <si>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</si>
  <si>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</si>
  <si>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</si>
  <si>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</si>
  <si>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</si>
  <si>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</si>
  <si>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</si>
  <si>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</si>
  <si>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25% Facturas registradas y permitido contabilizar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</si>
  <si>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</si>
  <si>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</si>
  <si>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</si>
  <si>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</si>
  <si>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</si>
  <si>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Pagos reales</t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</si>
  <si>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</si>
  <si>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</si>
  <si>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t>Costas Ener.-Febr.=22.877,96€ y Costas Marzo-Mayo= 48.097,44€</t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</si>
  <si>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</si>
  <si>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</si>
  <si>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t>SAD mensual (con 2 meses diferimiento)</t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</si>
  <si>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</si>
  <si>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 xml:space="preserve">25% Obligaciones proveedores contabilizadas ptes. </t>
  </si>
  <si>
    <t>Programa Corresponsables, Regularización CEI, etc…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</si>
  <si>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APLAZADOS 20 DIC.</t>
    </r>
  </si>
  <si>
    <r>
      <t xml:space="preserve">MÁS </t>
    </r>
    <r>
      <rPr>
        <sz val="8"/>
        <color theme="1"/>
        <rFont val="Calibri"/>
        <family val="2"/>
        <scheme val="minor"/>
      </rPr>
      <t>PTE Canon Telefónica (trimestral)</t>
    </r>
  </si>
  <si>
    <t>AMORTIZACIÓN EXTRAORDINARIA FINAL DE AÑO (Superávit ejercicio anterior)</t>
  </si>
  <si>
    <t>E.C. El Soto de la Moraleja</t>
  </si>
  <si>
    <t>sólo IVA Ayto. (NO INCLUYE IVA Urbanismo TRIMESTRAL petición devolución por 811.695,02 devol. Ingresos parcela EL Jucal)</t>
  </si>
  <si>
    <t>Becas comedor</t>
  </si>
  <si>
    <t>Quinta semana</t>
  </si>
  <si>
    <t>10% Obligaciones proveedores contabilizadas ptes.: 5817.331,97 ADOs 2023 y 1.126.399,76 AdOs 2024</t>
  </si>
  <si>
    <t>10% Facturas registradas 2024</t>
  </si>
  <si>
    <t>50% Facturas registradas 2023</t>
  </si>
  <si>
    <t>0% de 412.681,70  Facturas en Cuenta 413 Ptes. Incorporación (TOTAL 413 excluidas fras. devueltas por total) 1.443.292,07)</t>
  </si>
  <si>
    <t>IMPUESTO  MANCOMUNIDAD TGRU NOROESTE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</si>
</sst>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0" fontId="2" fillId="0" borderId="5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164" fontId="16" fillId="2" borderId="1" xfId="1" applyNumberFormat="1" applyFont="1" applyFill="1" applyBorder="1" applyAlignment="1"/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0" fontId="7" fillId="0" borderId="0" xfId="0" applyFont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164" fontId="10" fillId="0" borderId="12" xfId="0" applyNumberFormat="1" applyFont="1" applyBorder="1" applyAlignment="1">
      <alignment horizontal="right"/>
    </xf>
    <xf numFmtId="164" fontId="20" fillId="5" borderId="0" xfId="0" applyNumberFormat="1" applyFont="1" applyFill="1"/>
    <xf numFmtId="164" fontId="32" fillId="0" borderId="0" xfId="0" applyNumberFormat="1" applyFont="1"/>
    <xf numFmtId="0" fontId="19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1" applyNumberFormat="1" applyFont="1" applyAlignment="1">
      <alignment horizontal="right"/>
    </xf>
    <xf numFmtId="44" fontId="10" fillId="5" borderId="5" xfId="0" applyNumberFormat="1" applyFont="1" applyFill="1" applyBorder="1"/>
    <xf numFmtId="164" fontId="16" fillId="5" borderId="0" xfId="0" applyNumberFormat="1" applyFont="1" applyFill="1"/>
    <xf numFmtId="164" fontId="2" fillId="5" borderId="0" xfId="0" applyNumberFormat="1" applyFont="1" applyFill="1"/>
    <xf numFmtId="164" fontId="33" fillId="5" borderId="6" xfId="1" applyNumberFormat="1" applyFont="1" applyFill="1" applyBorder="1" applyAlignment="1">
      <alignment horizontal="right"/>
    </xf>
    <xf numFmtId="44" fontId="27" fillId="0" borderId="0" xfId="1" applyFont="1"/>
    <xf numFmtId="164" fontId="27" fillId="0" borderId="0" xfId="0" applyNumberFormat="1" applyFont="1" applyAlignment="1">
      <alignment horizontal="right"/>
    </xf>
    <xf numFmtId="164" fontId="13" fillId="3" borderId="1" xfId="1" applyNumberFormat="1" applyFont="1" applyFill="1" applyBorder="1" applyAlignment="1">
      <alignment horizontal="center"/>
    </xf>
    <xf numFmtId="44" fontId="8" fillId="5" borderId="2" xfId="1" applyFont="1" applyFill="1" applyBorder="1" applyAlignment="1"/>
    <xf numFmtId="44" fontId="18" fillId="5" borderId="0" xfId="0" applyNumberFormat="1" applyFont="1" applyFill="1"/>
    <xf numFmtId="44" fontId="8" fillId="5" borderId="2" xfId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881520</xdr:colOff>
      <xdr:row>0</xdr:row>
      <xdr:rowOff>9525</xdr:rowOff>
    </xdr:from>
    <xdr:to>
      <xdr:col>3</xdr:col>
      <xdr:colOff>991016</xdr:colOff>
      <xdr:row>3</xdr:row>
      <xdr:rowOff>10077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670" y="9525"/>
          <a:ext cx="1100096" cy="54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26"/>
  <sheetViews>
    <sheetView tabSelected="1" zoomScaleNormal="100" workbookViewId="0">
      <selection activeCell="C110" sqref="C110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10">
      <c r="C3" t="s">
        <v>10</v>
      </c>
    </row>
    <row r="4" spans="1:10" ht="13.95" customHeight="1">
      <c r="A4" s="16" t="s">
        <v>0</v>
      </c>
      <c r="B4" s="17"/>
      <c r="C4" s="17"/>
      <c r="D4" s="18">
        <v>45336</v>
      </c>
      <c r="F4" s="1"/>
    </row>
    <row r="5" spans="1:10" s="5" customFormat="1" ht="15.6">
      <c r="A5" s="22" t="s">
        <v>20</v>
      </c>
      <c r="B5" s="23"/>
      <c r="C5" s="19"/>
      <c r="D5" s="87">
        <v>99842209.590000004</v>
      </c>
      <c r="E5" s="88"/>
      <c r="F5" s="74"/>
    </row>
    <row r="6" spans="1:10" s="5" customFormat="1">
      <c r="A6" s="6" t="s">
        <v>18</v>
      </c>
      <c r="B6" s="20"/>
      <c r="C6" s="20"/>
      <c r="D6" s="94">
        <v>63702489.219999999</v>
      </c>
      <c r="E6" s="95"/>
      <c r="F6" s="20"/>
    </row>
    <row r="7" spans="1:10">
      <c r="A7" s="22" t="s">
        <v>19</v>
      </c>
      <c r="B7" s="24"/>
      <c r="C7" s="1"/>
      <c r="D7" s="44">
        <f>D5-D6</f>
        <v>36139720.370000005</v>
      </c>
      <c r="E7" s="1"/>
      <c r="F7" s="1"/>
    </row>
    <row r="8" spans="1:10" ht="10.95" customHeight="1">
      <c r="A8" s="54" t="s">
        <v>58</v>
      </c>
      <c r="B8" s="36"/>
      <c r="C8" s="96">
        <v>7787950.700000002</v>
      </c>
      <c r="D8" s="1"/>
      <c r="F8" s="1"/>
      <c r="G8" s="1"/>
    </row>
    <row r="9" spans="1:10" ht="11.4" customHeight="1">
      <c r="A9" s="53" t="s">
        <v>57</v>
      </c>
      <c r="B9" s="75">
        <v>6720620.9800000004</v>
      </c>
      <c r="E9" s="1"/>
      <c r="F9" s="1"/>
      <c r="G9" s="1"/>
    </row>
    <row r="10" spans="1:10" ht="11.4" customHeight="1">
      <c r="A10" s="52" t="s">
        <v>55</v>
      </c>
      <c r="B10" s="37"/>
      <c r="C10" s="38">
        <f>C8</f>
        <v>7787950.700000002</v>
      </c>
      <c r="D10" s="1"/>
      <c r="E10" s="1"/>
      <c r="F10" s="1"/>
    </row>
    <row r="11" spans="1:10" ht="11.4" customHeight="1">
      <c r="A11" s="104" t="s">
        <v>100</v>
      </c>
      <c r="B11" s="105"/>
      <c r="C11" s="68">
        <v>0</v>
      </c>
      <c r="D11" s="1"/>
      <c r="E11" s="1"/>
      <c r="F11" s="1"/>
    </row>
    <row r="12" spans="1:10" ht="11.4" customHeight="1">
      <c r="A12" s="106" t="s">
        <v>32</v>
      </c>
      <c r="B12" s="107"/>
      <c r="C12" s="69">
        <v>1050000</v>
      </c>
      <c r="D12" s="1" t="s">
        <v>53</v>
      </c>
      <c r="E12" s="1"/>
      <c r="F12" s="1"/>
    </row>
    <row r="13" spans="1:10" ht="19.2" customHeight="1">
      <c r="A13" s="108" t="s">
        <v>59</v>
      </c>
      <c r="B13" s="109"/>
      <c r="C13" s="49">
        <f>C10+C12-C11</f>
        <v>8837950.700000003</v>
      </c>
      <c r="D13" s="1"/>
      <c r="E13" s="1"/>
      <c r="F13" s="1"/>
    </row>
    <row r="14" spans="1:10">
      <c r="A14" s="113" t="s">
        <v>13</v>
      </c>
      <c r="B14" s="113"/>
      <c r="C14" s="113"/>
      <c r="D14" s="39">
        <f>D7</f>
        <v>36139720.370000005</v>
      </c>
      <c r="E14" s="1"/>
      <c r="F14" s="1" t="s">
        <v>10</v>
      </c>
    </row>
    <row r="15" spans="1:10" s="25" customFormat="1">
      <c r="A15" s="114" t="s">
        <v>14</v>
      </c>
      <c r="B15" s="115"/>
      <c r="C15" s="115"/>
      <c r="D15" s="40">
        <f>D14</f>
        <v>36139720.370000005</v>
      </c>
      <c r="E15" s="22"/>
      <c r="F15" s="22"/>
    </row>
    <row r="16" spans="1:10">
      <c r="A16" s="1" t="s">
        <v>62</v>
      </c>
      <c r="B16" s="1"/>
      <c r="C16" s="98">
        <v>590122.18999999994</v>
      </c>
      <c r="D16" s="85" t="s">
        <v>47</v>
      </c>
      <c r="E16" s="48"/>
      <c r="F16" s="1"/>
      <c r="J16" s="3"/>
    </row>
    <row r="17" spans="1:10">
      <c r="A17" s="1" t="s">
        <v>61</v>
      </c>
      <c r="B17" s="1"/>
      <c r="C17" s="83">
        <v>4204.13</v>
      </c>
      <c r="D17" s="47"/>
      <c r="E17" s="48"/>
      <c r="F17" s="1"/>
      <c r="J17" s="3"/>
    </row>
    <row r="18" spans="1:10">
      <c r="A18" s="1" t="s">
        <v>28</v>
      </c>
      <c r="B18" s="1"/>
      <c r="C18" s="83">
        <v>420000</v>
      </c>
      <c r="D18" s="47"/>
      <c r="E18" s="48"/>
      <c r="F18" s="1"/>
      <c r="J18" s="3"/>
    </row>
    <row r="19" spans="1:10">
      <c r="A19" s="1" t="s">
        <v>63</v>
      </c>
      <c r="B19" s="1"/>
      <c r="C19" s="82"/>
      <c r="D19" s="47"/>
      <c r="E19" s="1"/>
      <c r="F19" s="1"/>
      <c r="J19" s="3"/>
    </row>
    <row r="20" spans="1:10">
      <c r="A20" s="1" t="s">
        <v>64</v>
      </c>
      <c r="B20" s="1"/>
      <c r="C20" s="82"/>
      <c r="D20" s="47"/>
      <c r="E20" s="1"/>
      <c r="F20" s="1"/>
      <c r="J20" s="3"/>
    </row>
    <row r="21" spans="1:10">
      <c r="A21" s="1" t="s">
        <v>8</v>
      </c>
      <c r="B21" s="1"/>
      <c r="C21" s="83"/>
      <c r="D21" s="76"/>
      <c r="E21" s="1"/>
      <c r="F21" s="1"/>
      <c r="J21" s="4"/>
    </row>
    <row r="22" spans="1:10">
      <c r="A22" s="1" t="s">
        <v>21</v>
      </c>
      <c r="B22" s="1"/>
      <c r="C22" s="83">
        <v>20000</v>
      </c>
      <c r="D22" s="47"/>
      <c r="E22" s="48"/>
      <c r="F22" s="1"/>
      <c r="J22" s="3"/>
    </row>
    <row r="23" spans="1:10">
      <c r="A23" s="1" t="s">
        <v>91</v>
      </c>
      <c r="B23" s="1"/>
      <c r="C23" s="82"/>
      <c r="D23" s="47"/>
      <c r="E23" s="48"/>
      <c r="F23" s="1"/>
      <c r="J23" s="3"/>
    </row>
    <row r="24" spans="1:10">
      <c r="A24" s="1" t="s">
        <v>22</v>
      </c>
      <c r="B24" s="1"/>
      <c r="C24" s="83">
        <v>10000</v>
      </c>
      <c r="D24" s="45"/>
      <c r="E24" s="1"/>
      <c r="F24" s="1"/>
      <c r="J24" s="3"/>
    </row>
    <row r="25" spans="1:10">
      <c r="A25" s="1" t="s">
        <v>33</v>
      </c>
      <c r="B25" s="1"/>
      <c r="C25" s="82"/>
      <c r="D25" s="76"/>
      <c r="E25" s="48"/>
      <c r="F25" s="1"/>
      <c r="J25" s="3"/>
    </row>
    <row r="26" spans="1:10">
      <c r="A26" s="1" t="s">
        <v>7</v>
      </c>
      <c r="B26" s="1"/>
      <c r="C26" s="83"/>
      <c r="D26" s="1"/>
      <c r="E26" s="1"/>
      <c r="F26" s="1"/>
      <c r="J26" s="4"/>
    </row>
    <row r="27" spans="1:10">
      <c r="A27" s="1" t="s">
        <v>41</v>
      </c>
      <c r="B27" s="1"/>
      <c r="C27" s="83">
        <v>57000</v>
      </c>
      <c r="D27" s="1"/>
      <c r="E27" s="1"/>
      <c r="F27" s="1"/>
      <c r="J27" s="4"/>
    </row>
    <row r="28" spans="1:10">
      <c r="A28" s="1" t="s">
        <v>114</v>
      </c>
      <c r="B28" s="1"/>
      <c r="C28" s="83"/>
      <c r="D28" s="89"/>
      <c r="E28" s="1"/>
      <c r="F28" s="1"/>
      <c r="J28" s="4"/>
    </row>
    <row r="29" spans="1:10">
      <c r="A29" s="1" t="s">
        <v>103</v>
      </c>
      <c r="B29" s="1"/>
      <c r="C29" s="83">
        <v>750000</v>
      </c>
      <c r="D29" s="85"/>
      <c r="E29" s="48"/>
      <c r="F29" s="1"/>
      <c r="J29" s="3"/>
    </row>
    <row r="30" spans="1:10">
      <c r="A30" s="1" t="s">
        <v>56</v>
      </c>
      <c r="B30" s="1"/>
      <c r="C30" s="83">
        <v>90000</v>
      </c>
      <c r="D30" s="47"/>
      <c r="E30" s="48"/>
      <c r="F30" s="1"/>
      <c r="J30" s="3"/>
    </row>
    <row r="31" spans="1:10">
      <c r="A31" s="1" t="s">
        <v>97</v>
      </c>
      <c r="B31" s="1"/>
      <c r="C31" s="83">
        <v>211450</v>
      </c>
      <c r="D31" s="47"/>
      <c r="E31" s="48"/>
      <c r="F31" s="1"/>
      <c r="J31" s="3"/>
    </row>
    <row r="32" spans="1:10">
      <c r="A32" s="1" t="s">
        <v>96</v>
      </c>
      <c r="B32" s="1"/>
      <c r="C32" s="83">
        <v>175000</v>
      </c>
      <c r="D32" s="47"/>
      <c r="E32" s="48"/>
      <c r="F32" s="1"/>
      <c r="J32" s="3"/>
    </row>
    <row r="33" spans="1:10">
      <c r="A33" s="1" t="s">
        <v>93</v>
      </c>
      <c r="B33" s="1"/>
      <c r="C33" s="83">
        <v>70000</v>
      </c>
      <c r="D33" s="47"/>
      <c r="E33" s="48"/>
      <c r="F33" s="1"/>
      <c r="J33" s="3"/>
    </row>
    <row r="34" spans="1:10">
      <c r="A34" s="1" t="s">
        <v>94</v>
      </c>
      <c r="B34" s="1"/>
      <c r="C34" s="83">
        <v>100000</v>
      </c>
      <c r="D34" s="47"/>
      <c r="E34" s="48"/>
      <c r="F34" s="1"/>
      <c r="J34" s="3"/>
    </row>
    <row r="35" spans="1:10">
      <c r="A35" s="1" t="s">
        <v>95</v>
      </c>
      <c r="B35" s="1"/>
      <c r="C35" s="83">
        <v>85000</v>
      </c>
      <c r="D35" s="47"/>
      <c r="E35" s="48"/>
      <c r="F35" s="1"/>
      <c r="J35" s="3"/>
    </row>
    <row r="36" spans="1:10">
      <c r="A36" s="1" t="s">
        <v>65</v>
      </c>
      <c r="B36" s="1"/>
      <c r="C36" s="83">
        <v>12841.12</v>
      </c>
      <c r="D36" s="1" t="s">
        <v>66</v>
      </c>
      <c r="F36" s="1"/>
      <c r="J36" s="4"/>
    </row>
    <row r="37" spans="1:10">
      <c r="A37" s="1" t="s">
        <v>65</v>
      </c>
      <c r="B37" s="1"/>
      <c r="C37" s="82"/>
      <c r="D37" s="1" t="s">
        <v>67</v>
      </c>
      <c r="F37" s="1"/>
      <c r="J37" s="4"/>
    </row>
    <row r="38" spans="1:10">
      <c r="A38" s="1" t="s">
        <v>65</v>
      </c>
      <c r="B38" s="1"/>
      <c r="C38" s="83"/>
      <c r="D38" s="1" t="s">
        <v>70</v>
      </c>
      <c r="E38" s="1"/>
      <c r="I38" s="4"/>
    </row>
    <row r="39" spans="1:10">
      <c r="A39" s="1" t="s">
        <v>65</v>
      </c>
      <c r="B39" s="1"/>
      <c r="C39" s="83">
        <v>3155.33</v>
      </c>
      <c r="D39" s="1" t="s">
        <v>68</v>
      </c>
      <c r="E39" s="1"/>
      <c r="I39" s="4"/>
    </row>
    <row r="40" spans="1:10">
      <c r="A40" s="1" t="s">
        <v>65</v>
      </c>
      <c r="B40" s="1"/>
      <c r="C40" s="82"/>
      <c r="D40" s="1" t="s">
        <v>69</v>
      </c>
      <c r="F40" s="1"/>
      <c r="J40" s="4"/>
    </row>
    <row r="41" spans="1:10">
      <c r="A41" s="1" t="s">
        <v>65</v>
      </c>
      <c r="B41" s="1"/>
      <c r="C41" s="83"/>
      <c r="D41" s="1" t="s">
        <v>71</v>
      </c>
      <c r="E41" s="1"/>
      <c r="I41" s="4"/>
    </row>
    <row r="42" spans="1:10">
      <c r="A42" s="1" t="s">
        <v>65</v>
      </c>
      <c r="B42" s="1"/>
      <c r="C42" s="83">
        <v>150495.31</v>
      </c>
      <c r="D42" s="73" t="s">
        <v>87</v>
      </c>
      <c r="E42" s="1"/>
      <c r="F42" s="1"/>
      <c r="J42" s="4"/>
    </row>
    <row r="43" spans="1:10">
      <c r="A43" s="1" t="s">
        <v>65</v>
      </c>
      <c r="B43" s="1"/>
      <c r="C43" s="83"/>
      <c r="D43" s="73" t="s">
        <v>85</v>
      </c>
      <c r="E43" s="1"/>
      <c r="F43" s="1"/>
      <c r="J43" s="4"/>
    </row>
    <row r="44" spans="1:10">
      <c r="A44" s="1" t="s">
        <v>65</v>
      </c>
      <c r="B44" s="1"/>
      <c r="C44" s="83"/>
      <c r="D44" s="73" t="s">
        <v>83</v>
      </c>
      <c r="E44" s="1"/>
      <c r="F44" s="1"/>
      <c r="J44" s="4"/>
    </row>
    <row r="45" spans="1:10">
      <c r="A45" s="1" t="s">
        <v>65</v>
      </c>
      <c r="B45" s="1"/>
      <c r="C45" s="83"/>
      <c r="D45" s="73" t="s">
        <v>86</v>
      </c>
      <c r="E45" s="1"/>
      <c r="F45" s="1"/>
      <c r="J45" s="4"/>
    </row>
    <row r="46" spans="1:10">
      <c r="A46" s="1" t="s">
        <v>72</v>
      </c>
      <c r="B46" s="1"/>
      <c r="C46" s="83">
        <v>28192.560000000001</v>
      </c>
      <c r="D46" s="73" t="s">
        <v>73</v>
      </c>
      <c r="E46" s="1"/>
      <c r="F46" s="1"/>
      <c r="J46" s="4"/>
    </row>
    <row r="47" spans="1:10">
      <c r="A47" s="1" t="s">
        <v>72</v>
      </c>
      <c r="B47" s="1"/>
      <c r="C47" s="82"/>
      <c r="D47" s="73" t="s">
        <v>84</v>
      </c>
      <c r="E47" s="1"/>
      <c r="F47" s="1"/>
      <c r="J47" s="4"/>
    </row>
    <row r="48" spans="1:10">
      <c r="A48" s="1" t="s">
        <v>72</v>
      </c>
      <c r="B48" s="1"/>
      <c r="C48" s="83">
        <v>48316.68</v>
      </c>
      <c r="D48" s="73" t="s">
        <v>74</v>
      </c>
      <c r="E48" s="1"/>
      <c r="F48" s="1"/>
      <c r="J48" s="4"/>
    </row>
    <row r="49" spans="1:10">
      <c r="A49" s="1" t="s">
        <v>72</v>
      </c>
      <c r="B49" s="1"/>
      <c r="C49" s="82"/>
      <c r="D49" s="73" t="s">
        <v>92</v>
      </c>
      <c r="E49" s="1"/>
      <c r="F49" s="1"/>
      <c r="J49" s="4"/>
    </row>
    <row r="50" spans="1:10">
      <c r="A50" s="1" t="s">
        <v>72</v>
      </c>
      <c r="B50" s="1"/>
      <c r="C50" s="82"/>
      <c r="D50" s="73" t="s">
        <v>105</v>
      </c>
      <c r="E50" s="1"/>
      <c r="F50" s="1"/>
      <c r="J50" s="4"/>
    </row>
    <row r="51" spans="1:10">
      <c r="A51" s="1" t="s">
        <v>72</v>
      </c>
      <c r="B51" s="1"/>
      <c r="C51" s="82"/>
      <c r="D51" s="73" t="s">
        <v>75</v>
      </c>
      <c r="E51" s="1"/>
      <c r="F51" s="1"/>
      <c r="J51" s="4"/>
    </row>
    <row r="52" spans="1:10">
      <c r="A52" s="1" t="s">
        <v>72</v>
      </c>
      <c r="B52" s="1"/>
      <c r="C52" s="83">
        <v>10920.32</v>
      </c>
      <c r="D52" s="73" t="s">
        <v>76</v>
      </c>
      <c r="E52" s="1"/>
      <c r="F52" s="1"/>
      <c r="J52" s="4"/>
    </row>
    <row r="53" spans="1:10">
      <c r="A53" s="1" t="s">
        <v>72</v>
      </c>
      <c r="B53" s="1"/>
      <c r="C53" s="83"/>
      <c r="D53" s="73" t="s">
        <v>77</v>
      </c>
      <c r="E53" s="1"/>
      <c r="F53" s="1"/>
      <c r="J53" s="4"/>
    </row>
    <row r="54" spans="1:10">
      <c r="A54" s="1" t="s">
        <v>72</v>
      </c>
      <c r="B54" s="1"/>
      <c r="C54" s="83">
        <v>235888.7</v>
      </c>
      <c r="D54" s="73" t="s">
        <v>78</v>
      </c>
      <c r="E54" s="1"/>
      <c r="F54" s="1"/>
      <c r="J54" s="4"/>
    </row>
    <row r="55" spans="1:10">
      <c r="A55" s="1" t="s">
        <v>72</v>
      </c>
      <c r="B55" s="1"/>
      <c r="C55" s="83"/>
      <c r="D55" s="73" t="s">
        <v>79</v>
      </c>
      <c r="E55" s="1"/>
      <c r="F55" s="1"/>
      <c r="J55" s="4"/>
    </row>
    <row r="56" spans="1:10">
      <c r="A56" s="1" t="s">
        <v>60</v>
      </c>
      <c r="B56" s="1"/>
      <c r="C56" s="82"/>
      <c r="D56" s="73" t="s">
        <v>110</v>
      </c>
      <c r="E56" s="1"/>
      <c r="F56" s="1"/>
      <c r="J56" s="4"/>
    </row>
    <row r="57" spans="1:10">
      <c r="A57" s="1" t="s">
        <v>80</v>
      </c>
      <c r="B57" s="1"/>
      <c r="C57" s="82"/>
      <c r="D57" s="73" t="s">
        <v>81</v>
      </c>
      <c r="E57" s="1"/>
      <c r="F57" s="1"/>
      <c r="J57" s="4"/>
    </row>
    <row r="58" spans="1:10">
      <c r="A58" s="1" t="s">
        <v>102</v>
      </c>
      <c r="B58" s="1"/>
      <c r="C58" s="83">
        <v>26549.919999999998</v>
      </c>
      <c r="D58" s="73" t="s">
        <v>101</v>
      </c>
      <c r="E58" s="1"/>
      <c r="F58" s="1"/>
      <c r="J58" s="4"/>
    </row>
    <row r="59" spans="1:10">
      <c r="A59" s="1" t="s">
        <v>82</v>
      </c>
      <c r="B59" s="1"/>
      <c r="C59" s="83"/>
      <c r="D59" s="73"/>
      <c r="E59" s="1"/>
      <c r="F59" s="1"/>
      <c r="J59" s="4"/>
    </row>
    <row r="60" spans="1:10">
      <c r="A60" s="1" t="s">
        <v>9</v>
      </c>
      <c r="B60" s="1" t="s">
        <v>10</v>
      </c>
      <c r="C60" s="83">
        <v>600000</v>
      </c>
      <c r="D60" s="50"/>
      <c r="E60" s="1"/>
      <c r="F60" s="1"/>
      <c r="J60" s="4"/>
    </row>
    <row r="61" spans="1:10">
      <c r="A61" s="55" t="s">
        <v>29</v>
      </c>
      <c r="B61" s="1"/>
      <c r="C61" s="83">
        <v>3132000.23</v>
      </c>
      <c r="D61" s="50"/>
      <c r="E61" s="1"/>
      <c r="F61" s="1"/>
      <c r="J61" s="4"/>
    </row>
    <row r="62" spans="1:10">
      <c r="A62" s="55" t="s">
        <v>115</v>
      </c>
      <c r="B62" s="1"/>
      <c r="C62" s="83"/>
      <c r="D62" s="50"/>
      <c r="E62" s="1"/>
      <c r="F62" s="1"/>
      <c r="J62" s="4"/>
    </row>
    <row r="63" spans="1:10" s="91" customFormat="1">
      <c r="A63" s="89" t="s">
        <v>106</v>
      </c>
      <c r="B63" s="73"/>
      <c r="C63" s="83"/>
      <c r="D63" s="90" t="s">
        <v>81</v>
      </c>
      <c r="E63" s="73"/>
      <c r="F63" s="73"/>
      <c r="J63" s="92"/>
    </row>
    <row r="64" spans="1:10" s="91" customFormat="1">
      <c r="A64" s="89" t="s">
        <v>108</v>
      </c>
      <c r="B64" s="73"/>
      <c r="C64" s="83"/>
      <c r="D64" s="90" t="s">
        <v>113</v>
      </c>
      <c r="E64" s="73"/>
      <c r="F64" s="73"/>
      <c r="J64" s="92"/>
    </row>
    <row r="65" spans="1:10" s="91" customFormat="1">
      <c r="A65" s="89" t="s">
        <v>109</v>
      </c>
      <c r="B65" s="73"/>
      <c r="C65" s="83">
        <v>27784.799999999999</v>
      </c>
      <c r="D65" s="90"/>
      <c r="E65" s="73"/>
      <c r="F65" s="73"/>
      <c r="J65" s="92"/>
    </row>
    <row r="66" spans="1:10">
      <c r="A66" s="55" t="s">
        <v>37</v>
      </c>
      <c r="B66" s="1"/>
      <c r="C66" s="83">
        <v>117172.46</v>
      </c>
      <c r="D66" s="50"/>
      <c r="E66" s="1"/>
      <c r="F66" s="1"/>
      <c r="J66" s="4"/>
    </row>
    <row r="67" spans="1:10">
      <c r="A67" s="55" t="s">
        <v>52</v>
      </c>
      <c r="B67" s="1"/>
      <c r="C67" s="82"/>
      <c r="D67" s="50"/>
      <c r="E67" s="1"/>
      <c r="F67" s="1"/>
      <c r="J67" s="4"/>
    </row>
    <row r="68" spans="1:10">
      <c r="A68" s="55" t="s">
        <v>111</v>
      </c>
      <c r="C68" s="83"/>
      <c r="D68" s="1"/>
    </row>
    <row r="69" spans="1:10">
      <c r="A69" s="1"/>
      <c r="B69" s="116" t="s">
        <v>1</v>
      </c>
      <c r="C69" s="116"/>
      <c r="D69" s="7">
        <f>SUM(C16:C68)</f>
        <v>6976093.75</v>
      </c>
      <c r="E69" s="6"/>
      <c r="F69" s="6"/>
    </row>
    <row r="70" spans="1:10" s="29" customFormat="1" ht="12">
      <c r="A70" s="110" t="s">
        <v>12</v>
      </c>
      <c r="B70" s="110"/>
      <c r="C70" s="110"/>
      <c r="D70" s="51"/>
      <c r="I70" s="30"/>
    </row>
    <row r="71" spans="1:10">
      <c r="A71" s="110"/>
      <c r="B71" s="110"/>
      <c r="C71" s="110"/>
      <c r="D71" s="84">
        <f>D69+D15</f>
        <v>43115814.120000005</v>
      </c>
      <c r="E71" s="1"/>
      <c r="I71" s="4"/>
    </row>
    <row r="72" spans="1:10" s="5" customFormat="1">
      <c r="A72" s="26"/>
      <c r="B72" s="26"/>
      <c r="C72" s="26"/>
      <c r="D72" s="27"/>
      <c r="E72" s="20"/>
      <c r="I72" s="28"/>
    </row>
    <row r="73" spans="1:10" ht="14.4" customHeight="1">
      <c r="A73" s="1"/>
      <c r="B73" s="111" t="s">
        <v>2</v>
      </c>
      <c r="C73" s="112"/>
      <c r="D73" s="42">
        <f>C74+SUM(C98,C99,C100,C101,C102,C103,C104,C105,C106,C107,C108,C109,C110,C111,C112,C113,C114,C115,C116,C117)</f>
        <v>22722952.8829</v>
      </c>
      <c r="E73" s="1"/>
      <c r="I73" s="2"/>
    </row>
    <row r="74" spans="1:10">
      <c r="A74" s="9" t="s">
        <v>16</v>
      </c>
      <c r="B74" s="10"/>
      <c r="C74" s="41">
        <f>SUM(B75:B97)</f>
        <v>16389131.812900001</v>
      </c>
      <c r="D74" s="1"/>
      <c r="E74" s="1"/>
    </row>
    <row r="75" spans="1:10">
      <c r="A75" s="11" t="s">
        <v>3</v>
      </c>
      <c r="B75" s="93">
        <v>789907.39</v>
      </c>
      <c r="C75" s="20" t="s">
        <v>104</v>
      </c>
      <c r="D75" s="103"/>
      <c r="E75" s="103"/>
    </row>
    <row r="76" spans="1:10">
      <c r="A76" s="11"/>
      <c r="B76" s="46"/>
      <c r="C76" s="20"/>
      <c r="D76" s="1"/>
      <c r="E76" s="1"/>
    </row>
    <row r="77" spans="1:10">
      <c r="A77" s="78" t="s">
        <v>43</v>
      </c>
      <c r="B77" s="93">
        <v>1161352.3500000001</v>
      </c>
      <c r="C77" s="20" t="s">
        <v>104</v>
      </c>
      <c r="D77" s="1"/>
      <c r="E77" s="1"/>
    </row>
    <row r="78" spans="1:10">
      <c r="A78" s="78"/>
      <c r="B78" s="93"/>
      <c r="C78" s="20"/>
      <c r="D78" s="1"/>
      <c r="E78" s="1"/>
    </row>
    <row r="79" spans="1:10">
      <c r="A79" s="78" t="s">
        <v>44</v>
      </c>
      <c r="B79" s="79">
        <f>0.1*6943731.73</f>
        <v>694373.17300000007</v>
      </c>
      <c r="C79" s="80" t="s">
        <v>121</v>
      </c>
      <c r="D79" s="1"/>
      <c r="E79" s="1"/>
    </row>
    <row r="80" spans="1:10">
      <c r="B80" s="79">
        <v>4192395.21</v>
      </c>
      <c r="C80" s="20" t="s">
        <v>48</v>
      </c>
      <c r="D80" s="1"/>
      <c r="E80" s="1"/>
    </row>
    <row r="81" spans="1:8">
      <c r="A81" s="78" t="s">
        <v>4</v>
      </c>
      <c r="B81" s="79">
        <f>25%*13851489.63</f>
        <v>3462872.4075000002</v>
      </c>
      <c r="C81" s="80" t="s">
        <v>112</v>
      </c>
      <c r="D81" s="1"/>
      <c r="E81" s="81"/>
      <c r="H81" t="s">
        <v>10</v>
      </c>
    </row>
    <row r="82" spans="1:8">
      <c r="B82" s="46"/>
      <c r="D82" s="1"/>
      <c r="E82" s="1"/>
    </row>
    <row r="83" spans="1:8">
      <c r="B83" s="79"/>
      <c r="C83" s="80" t="s">
        <v>38</v>
      </c>
      <c r="F83" t="s">
        <v>10</v>
      </c>
    </row>
    <row r="84" spans="1:8">
      <c r="A84" s="78" t="s">
        <v>120</v>
      </c>
      <c r="B84" s="79">
        <f>25%*6943731.73</f>
        <v>1735932.9325000001</v>
      </c>
      <c r="C84" s="80" t="s">
        <v>112</v>
      </c>
    </row>
    <row r="85" spans="1:8">
      <c r="A85" s="11"/>
      <c r="B85" s="46">
        <f>25%*6943731.73</f>
        <v>1735932.9325000001</v>
      </c>
      <c r="C85" s="20" t="s">
        <v>98</v>
      </c>
      <c r="E85" s="1"/>
    </row>
    <row r="86" spans="1:8">
      <c r="A86" s="11"/>
      <c r="B86" s="46"/>
      <c r="C86" s="20" t="s">
        <v>124</v>
      </c>
      <c r="E86" s="1"/>
    </row>
    <row r="87" spans="1:8">
      <c r="A87" s="11"/>
      <c r="B87" s="46">
        <f>50%*141202.6</f>
        <v>70601.3</v>
      </c>
      <c r="C87" s="20" t="s">
        <v>123</v>
      </c>
      <c r="E87" s="1"/>
    </row>
    <row r="88" spans="1:8">
      <c r="A88" s="11"/>
      <c r="B88" s="46">
        <f>10%*7075349.76</f>
        <v>707534.97600000002</v>
      </c>
      <c r="C88" s="20" t="s">
        <v>122</v>
      </c>
      <c r="E88" s="1"/>
    </row>
    <row r="89" spans="1:8">
      <c r="B89" s="46">
        <f>1%*137413123.14</f>
        <v>1374131.2313999999</v>
      </c>
      <c r="C89" s="20" t="s">
        <v>99</v>
      </c>
      <c r="D89" s="1"/>
      <c r="E89" s="1"/>
    </row>
    <row r="90" spans="1:8">
      <c r="A90" s="56"/>
      <c r="B90" s="57"/>
      <c r="C90" s="57"/>
      <c r="D90" s="58"/>
      <c r="E90" s="58"/>
    </row>
    <row r="91" spans="1:8">
      <c r="A91" s="59" t="s">
        <v>89</v>
      </c>
      <c r="B91" s="63">
        <v>35405.01</v>
      </c>
      <c r="C91" s="20" t="s">
        <v>90</v>
      </c>
      <c r="D91" s="61"/>
      <c r="E91" s="61"/>
    </row>
    <row r="92" spans="1:8">
      <c r="A92" s="59" t="s">
        <v>88</v>
      </c>
      <c r="B92" s="63">
        <v>103265.65</v>
      </c>
      <c r="C92" s="60"/>
      <c r="D92" s="61"/>
      <c r="E92" s="61"/>
    </row>
    <row r="93" spans="1:8">
      <c r="A93" s="62" t="s">
        <v>11</v>
      </c>
      <c r="B93" s="63"/>
      <c r="C93" s="64"/>
      <c r="D93" s="61"/>
      <c r="E93" s="61"/>
    </row>
    <row r="94" spans="1:8">
      <c r="A94" s="59" t="s">
        <v>27</v>
      </c>
      <c r="B94" s="63">
        <v>1000</v>
      </c>
      <c r="C94" s="64" t="s">
        <v>10</v>
      </c>
      <c r="D94" s="61"/>
      <c r="E94" s="61"/>
    </row>
    <row r="95" spans="1:8">
      <c r="A95" s="65" t="s">
        <v>31</v>
      </c>
      <c r="B95" s="86">
        <v>314427.25</v>
      </c>
      <c r="C95" s="66"/>
      <c r="D95" s="67"/>
      <c r="E95" s="67"/>
    </row>
    <row r="96" spans="1:8" ht="12.75" customHeight="1">
      <c r="A96" s="59" t="s">
        <v>39</v>
      </c>
      <c r="B96" s="63">
        <v>10000</v>
      </c>
      <c r="C96" s="64"/>
      <c r="D96" s="61"/>
      <c r="E96" s="61"/>
    </row>
    <row r="97" spans="1:8" ht="10.199999999999999" customHeight="1">
      <c r="A97" s="59" t="s">
        <v>34</v>
      </c>
      <c r="B97" s="63"/>
      <c r="C97" s="64"/>
      <c r="D97" s="61"/>
      <c r="E97" s="61"/>
    </row>
    <row r="98" spans="1:8">
      <c r="A98" s="14" t="s">
        <v>49</v>
      </c>
      <c r="B98" s="12"/>
      <c r="C98" s="100">
        <v>0</v>
      </c>
      <c r="D98" s="1" t="s">
        <v>107</v>
      </c>
      <c r="E98" s="1"/>
    </row>
    <row r="99" spans="1:8">
      <c r="A99" s="14"/>
      <c r="B99" s="77"/>
      <c r="C99" s="100"/>
      <c r="E99" s="1"/>
    </row>
    <row r="100" spans="1:8" ht="11.4" customHeight="1">
      <c r="A100" s="12" t="s">
        <v>17</v>
      </c>
      <c r="B100" s="13"/>
      <c r="C100" s="100">
        <v>941552.85</v>
      </c>
      <c r="D100" s="1" t="s">
        <v>51</v>
      </c>
      <c r="E100" s="1"/>
    </row>
    <row r="101" spans="1:8" ht="11.4" customHeight="1">
      <c r="A101" s="12" t="s">
        <v>45</v>
      </c>
      <c r="B101" s="13"/>
      <c r="C101" s="100">
        <v>707.76</v>
      </c>
      <c r="D101" s="97" t="s">
        <v>118</v>
      </c>
      <c r="E101" s="1"/>
    </row>
    <row r="102" spans="1:8" ht="11.25" customHeight="1">
      <c r="A102" s="12" t="s">
        <v>5</v>
      </c>
      <c r="B102" s="13"/>
      <c r="C102" s="100">
        <v>3300000</v>
      </c>
      <c r="D102" s="73"/>
    </row>
    <row r="103" spans="1:8" ht="11.25" customHeight="1">
      <c r="A103" s="12" t="s">
        <v>54</v>
      </c>
      <c r="B103" s="13"/>
      <c r="C103" s="100"/>
      <c r="D103" s="73"/>
    </row>
    <row r="104" spans="1:8" ht="11.25" customHeight="1">
      <c r="A104" s="12" t="s">
        <v>46</v>
      </c>
      <c r="B104" s="13"/>
      <c r="C104" s="100"/>
      <c r="D104" s="73"/>
      <c r="H104" s="102"/>
    </row>
    <row r="105" spans="1:8" ht="10.5" customHeight="1">
      <c r="A105" s="12" t="s">
        <v>36</v>
      </c>
      <c r="B105" s="13"/>
      <c r="C105" s="100"/>
      <c r="D105" s="45"/>
    </row>
    <row r="106" spans="1:8" ht="10.5" customHeight="1">
      <c r="A106" s="14" t="s">
        <v>6</v>
      </c>
      <c r="B106" s="13"/>
      <c r="C106" s="100">
        <v>1650000</v>
      </c>
      <c r="D106" s="1"/>
      <c r="E106" s="1"/>
      <c r="F106" s="70"/>
    </row>
    <row r="107" spans="1:8" ht="10.95" customHeight="1">
      <c r="A107" s="14" t="s">
        <v>15</v>
      </c>
      <c r="B107" s="15"/>
      <c r="C107" s="100"/>
      <c r="D107" s="1"/>
      <c r="E107" s="71"/>
    </row>
    <row r="108" spans="1:8" ht="10.95" customHeight="1">
      <c r="A108" s="14" t="s">
        <v>116</v>
      </c>
      <c r="B108" s="15"/>
      <c r="C108" s="100"/>
      <c r="D108" s="1"/>
      <c r="E108" s="71"/>
    </row>
    <row r="109" spans="1:8" ht="10.95" customHeight="1">
      <c r="A109" s="14" t="s">
        <v>30</v>
      </c>
      <c r="B109" s="15"/>
      <c r="C109" s="100">
        <v>303471.65999999997</v>
      </c>
      <c r="D109" s="5"/>
      <c r="E109" s="71"/>
    </row>
    <row r="110" spans="1:8" ht="10.95" customHeight="1">
      <c r="A110" s="14" t="s">
        <v>125</v>
      </c>
      <c r="B110" s="15"/>
      <c r="C110" s="100">
        <v>138088.79999999999</v>
      </c>
      <c r="D110" s="5"/>
      <c r="E110" s="71"/>
    </row>
    <row r="111" spans="1:8">
      <c r="A111" s="14" t="s">
        <v>26</v>
      </c>
      <c r="B111" s="15"/>
      <c r="C111" s="100"/>
      <c r="D111" s="20"/>
      <c r="E111" s="71"/>
    </row>
    <row r="112" spans="1:8">
      <c r="A112" s="14" t="s">
        <v>35</v>
      </c>
      <c r="B112" s="15"/>
      <c r="C112" s="100"/>
      <c r="D112" s="20"/>
      <c r="E112" s="41"/>
    </row>
    <row r="113" spans="1:5">
      <c r="A113" s="14" t="s">
        <v>40</v>
      </c>
      <c r="B113" s="15"/>
      <c r="C113" s="100"/>
      <c r="D113" s="72" t="s">
        <v>117</v>
      </c>
    </row>
    <row r="114" spans="1:5">
      <c r="A114" s="14" t="s">
        <v>42</v>
      </c>
      <c r="B114" s="15"/>
      <c r="C114" s="101"/>
    </row>
    <row r="115" spans="1:5">
      <c r="A115" s="14" t="s">
        <v>119</v>
      </c>
      <c r="B115" s="15"/>
      <c r="C115" s="101"/>
    </row>
    <row r="116" spans="1:5">
      <c r="A116" s="14" t="s">
        <v>50</v>
      </c>
      <c r="B116" s="15"/>
      <c r="C116" s="100"/>
    </row>
    <row r="117" spans="1:5">
      <c r="A117" s="14" t="s">
        <v>23</v>
      </c>
      <c r="B117" s="15"/>
      <c r="C117" s="100"/>
      <c r="D117" s="20"/>
      <c r="E117" s="8"/>
    </row>
    <row r="118" spans="1:5">
      <c r="A118" s="35" t="s">
        <v>25</v>
      </c>
      <c r="B118" s="35"/>
      <c r="C118" s="21"/>
      <c r="D118" s="99">
        <f>D71-D73</f>
        <v>20392861.237100005</v>
      </c>
    </row>
    <row r="119" spans="1:5">
      <c r="A119" s="32"/>
      <c r="B119" s="32"/>
      <c r="C119" s="33" t="s">
        <v>24</v>
      </c>
      <c r="D119" s="43">
        <f>D118+D6</f>
        <v>84095350.457100004</v>
      </c>
    </row>
    <row r="120" spans="1:5">
      <c r="A120" s="31"/>
      <c r="B120" s="8"/>
      <c r="C120" s="8"/>
      <c r="D120" s="34"/>
    </row>
    <row r="121" spans="1:5">
      <c r="B121" t="s">
        <v>10</v>
      </c>
    </row>
    <row r="126" spans="1:5">
      <c r="E126" t="s">
        <v>10</v>
      </c>
    </row>
  </sheetData>
  <mergeCells count="9">
    <mergeCell ref="D75:E75"/>
    <mergeCell ref="A11:B11"/>
    <mergeCell ref="A12:B12"/>
    <mergeCell ref="A13:B13"/>
    <mergeCell ref="A70:C71"/>
    <mergeCell ref="B73:C73"/>
    <mergeCell ref="A14:C14"/>
    <mergeCell ref="A15:C15"/>
    <mergeCell ref="B69:C69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JUAN ANTONIO RIAZA MALMIERCA</cp:lastModifiedBy>
  <cp:lastPrinted>2024-02-15T10:58:18Z</cp:lastPrinted>
  <dcterms:created xsi:type="dcterms:W3CDTF">2019-10-11T07:51:54Z</dcterms:created>
  <dcterms:modified xsi:type="dcterms:W3CDTF">2024-02-24T06:22:54Z</dcterms:modified>
</cp:coreProperties>
</file>