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emprado\Desktop\Sistema urbano de drenaje sostenible\"/>
    </mc:Choice>
  </mc:AlternateContent>
  <xr:revisionPtr revIDLastSave="0" documentId="8_{9745F228-9F0D-4AB6-A72F-9D4E4AAB9A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rámetros" sheetId="1" r:id="rId1"/>
    <sheet name="Cheque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2" l="1"/>
  <c r="E32" i="2" l="1"/>
  <c r="J31" i="2"/>
  <c r="B3" i="2" l="1"/>
  <c r="J30" i="2" l="1"/>
  <c r="J28" i="2"/>
  <c r="J26" i="2"/>
  <c r="J27" i="2" s="1"/>
  <c r="N26" i="2" l="1"/>
  <c r="N28" i="2"/>
  <c r="J29" i="2" l="1"/>
  <c r="I34" i="2" s="1"/>
  <c r="E31" i="2" l="1"/>
  <c r="D33" i="2" s="1"/>
  <c r="O35" i="2" l="1"/>
  <c r="Q35" i="2" s="1"/>
  <c r="O33" i="2"/>
  <c r="Q33" i="2" s="1"/>
  <c r="N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SALVADOR NOVAL DE LA ROZA</author>
  </authors>
  <commentList>
    <comment ref="E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(Cota rebosadero - Cota solera) x Largo x Ancho
 </t>
        </r>
      </text>
    </comment>
    <comment ref="O3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Un D160 tiene una capacidad de 30 l/s, lo que permite laminar la tormenta (un diámetro superior menguaría en exceso la capacidad laminadora del aljibe enterrado).</t>
        </r>
      </text>
    </comment>
  </commentList>
</comments>
</file>

<file path=xl/sharedStrings.xml><?xml version="1.0" encoding="utf-8"?>
<sst xmlns="http://schemas.openxmlformats.org/spreadsheetml/2006/main" count="115" uniqueCount="111">
  <si>
    <t>m3</t>
  </si>
  <si>
    <t>m3/hora</t>
  </si>
  <si>
    <t>Tiempo de desagüe (horas)</t>
  </si>
  <si>
    <t>Accesos para limpieza</t>
  </si>
  <si>
    <t xml:space="preserve">Retranqueos </t>
  </si>
  <si>
    <t>Pozo POST (rebosadero)</t>
  </si>
  <si>
    <t>Documentos adicionales (en función del diseño)</t>
  </si>
  <si>
    <t xml:space="preserve">Tubo vertiente y tubo rebosadero "gemelos" </t>
  </si>
  <si>
    <t>Mismo diámetro y cota de rasante hidráulica.</t>
  </si>
  <si>
    <t>Planos de detalle</t>
  </si>
  <si>
    <t xml:space="preserve"> - Pozo PRE (limpieza) y pozo POST (rebosadero).
</t>
  </si>
  <si>
    <t xml:space="preserve"> - Detalle arquetón toma de bombeo.</t>
  </si>
  <si>
    <t>Nº</t>
  </si>
  <si>
    <t>Tanto por 1</t>
  </si>
  <si>
    <t>m</t>
  </si>
  <si>
    <r>
      <t xml:space="preserve"> K &lt; 10</t>
    </r>
    <r>
      <rPr>
        <b/>
        <vertAlign val="superscript"/>
        <sz val="11"/>
        <color theme="1"/>
        <rFont val="Calibri"/>
        <family val="2"/>
        <scheme val="minor"/>
      </rPr>
      <t>-5</t>
    </r>
    <r>
      <rPr>
        <b/>
        <sz val="11"/>
        <color theme="1"/>
        <rFont val="Calibri"/>
        <family val="2"/>
        <scheme val="minor"/>
      </rPr>
      <t xml:space="preserve"> (pobre o muy pobre) </t>
    </r>
  </si>
  <si>
    <t xml:space="preserve"> - Ficha bombas propuestas.</t>
  </si>
  <si>
    <t>POZO FINAL: Cota del culatón del pozo de fin de parcela.</t>
  </si>
  <si>
    <t>Doc. Solución Elegida</t>
  </si>
  <si>
    <t>Planos de planta (en dwg y PDF)</t>
  </si>
  <si>
    <t>Perfil longitudinal (en dwg y PDF)</t>
  </si>
  <si>
    <t>K: Coeficiente de permeabilidad (m/s)</t>
  </si>
  <si>
    <t>Mecanismos (desarenador / filtro / rejillas / …).</t>
  </si>
  <si>
    <t>Comprobaciones adicionales:</t>
  </si>
  <si>
    <t>Volumen útil del SUDS (m3)</t>
  </si>
  <si>
    <t xml:space="preserve"> - Cualquier documento adicional (escrito o gráfico) que permita definir la solución planteada por el proyectista.</t>
  </si>
  <si>
    <t xml:space="preserve"> - Ficha y detalles de los pavimentos drenantes (baldosas / adoquines / césped armado / …).</t>
  </si>
  <si>
    <r>
      <t xml:space="preserve"> K &gt;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(bueno o muy bueno) --&gt; </t>
    </r>
    <r>
      <rPr>
        <b/>
        <sz val="11"/>
        <color rgb="FF00B050"/>
        <rFont val="Calibri"/>
        <family val="2"/>
        <scheme val="minor"/>
      </rPr>
      <t>Preferentemente infiltración</t>
    </r>
  </si>
  <si>
    <t xml:space="preserve"> Pozo PRE (tratamiento previo)</t>
  </si>
  <si>
    <t xml:space="preserve"> - Cubiertas verdes (ubicación y dimensiones de las zonas vegetadas y/o del SUDS / indicación de pendientes hacia el SUDS).</t>
  </si>
  <si>
    <t xml:space="preserve"> - Ficha registros singulares (pozo PRE, pozo POST, arquetas intermedias vinculadas a SUDS, arquetas de desagüe en cubierta, ….)</t>
  </si>
  <si>
    <t xml:space="preserve"> - Cubiertas verdes (capas, canaletas de desagüe, murete, arqueta de desagüe, canaletas, rebosaderos, etc).</t>
  </si>
  <si>
    <t>¿Coherencia cotas?</t>
  </si>
  <si>
    <t xml:space="preserve">Pozo fin de parcela (cota) </t>
  </si>
  <si>
    <t>Desagüe por bombeo</t>
  </si>
  <si>
    <t>Desagüe por fondo</t>
  </si>
  <si>
    <t>BOMBEO</t>
  </si>
  <si>
    <t>FONDO</t>
  </si>
  <si>
    <t xml:space="preserve">¿Desagüe por </t>
  </si>
  <si>
    <t>?</t>
  </si>
  <si>
    <t>Diámetro mínimo recomendado del pozo PRE --&gt; 1,1 metros</t>
  </si>
  <si>
    <t>El diámetro del pozo POST debe permitir el entronque del rebosadero y del bombeo</t>
  </si>
  <si>
    <t>Comprobar que la propuesta incluye algún elemento previo para evitar arrastres hacia el vaso del aljibe.</t>
  </si>
  <si>
    <t xml:space="preserve">Dimensiones mínimas recomendadas para el acceso a bombas --&gt; 1,5 metros </t>
  </si>
  <si>
    <t>Diámetro mínimo recomendado del pozo POST --&gt; 1,1 metros</t>
  </si>
  <si>
    <t xml:space="preserve"> - Ficha y detalles elementos de infiltración (celdas plásticas / geotextiles permeables / geomallas impermables / tubos ranurados de drenaje /  …).</t>
  </si>
  <si>
    <r>
      <t xml:space="preserve"> - Características de las capas drenantes y/o de almacenamiento propuestas (granulometría, índice de huecos, permeabilidad, etc). 
   </t>
    </r>
    <r>
      <rPr>
        <sz val="11"/>
        <color rgb="FF00B050"/>
        <rFont val="Calibri"/>
        <family val="2"/>
        <scheme val="minor"/>
      </rPr>
      <t>Se recomiendan los siguientes materiales: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Gravas (Granulometría según plano detalle), Zahorra Artificial Drenante PG-3 Artículo 510, Gravillín (según capítulo Ord. Proy. Urb. Alc).</t>
    </r>
  </si>
  <si>
    <t xml:space="preserve"> - Pozo viario + Pozo final parcela +  Pozo post (rebosadero) + SUDS + Pozo pre (limpieza) + Imbornal desfavorable</t>
  </si>
  <si>
    <t>Acometida al pozo PRE (cota)</t>
  </si>
  <si>
    <t>o por</t>
  </si>
  <si>
    <t>CORRECTO</t>
  </si>
  <si>
    <t>Solera arqueta desfavorable (cota)</t>
  </si>
  <si>
    <t>¿Cota acometida pozo PRE &gt; cota rebosadero?</t>
  </si>
  <si>
    <t>¿Cota rebosadero &gt; cota pozo fin de parcela?</t>
  </si>
  <si>
    <t>¿Desagüe por bombeo  (&lt; 48 horas)?</t>
  </si>
  <si>
    <t>¿Volumen útil &gt; Volumen propuesto?</t>
  </si>
  <si>
    <t>Volumen propuesto (m3)</t>
  </si>
  <si>
    <t>Doc. Esenciales</t>
  </si>
  <si>
    <t>POZO VIARIO: Cota de acometida del pozo en viario.</t>
  </si>
  <si>
    <t>Acometida pozo viario (cota)</t>
  </si>
  <si>
    <t>¿Cota pozo fin de parcela &gt; cota acom. pozo viario?</t>
  </si>
  <si>
    <t>Ver recomendaciones de la guía.</t>
  </si>
  <si>
    <t>Ver recomendaciones de la guía (mínimo 1,1 metros para personal).</t>
  </si>
  <si>
    <t>Recomendación de colocar dos bombas (una de reserva).</t>
  </si>
  <si>
    <t>El diámetro del desagüe debe ser de 160.</t>
  </si>
  <si>
    <t>Si existiera un bombeo debería garantizarse el acceso para cambio de maquinaria.</t>
  </si>
  <si>
    <r>
      <t xml:space="preserve">¿Desagüe por fondo mediante </t>
    </r>
    <r>
      <rPr>
        <b/>
        <u/>
        <sz val="11"/>
        <color theme="0"/>
        <rFont val="Calibri"/>
        <family val="2"/>
        <scheme val="minor"/>
      </rPr>
      <t>D160</t>
    </r>
    <r>
      <rPr>
        <b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(&lt; 48 horas)?</t>
    </r>
  </si>
  <si>
    <t>Comprobar los señalados por la norma zonal</t>
  </si>
  <si>
    <r>
      <t>Celdas a rellenar por proyectista (</t>
    </r>
    <r>
      <rPr>
        <i/>
        <sz val="11"/>
        <color theme="1"/>
        <rFont val="Calibri"/>
        <family val="2"/>
        <scheme val="minor"/>
      </rPr>
      <t>en cursiva aquellas que únicamente deben rellenarse en ciertas soluciones</t>
    </r>
    <r>
      <rPr>
        <sz val="11"/>
        <color theme="1"/>
        <rFont val="Calibri"/>
        <family val="2"/>
        <scheme val="minor"/>
      </rPr>
      <t>)</t>
    </r>
  </si>
  <si>
    <r>
      <t xml:space="preserve"> K &lt;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(pobre o muy pobre) --&gt; </t>
    </r>
    <r>
      <rPr>
        <b/>
        <sz val="11"/>
        <color rgb="FF00B050"/>
        <rFont val="Calibri"/>
        <family val="2"/>
        <scheme val="minor"/>
      </rPr>
      <t>Preferentemente laminación</t>
    </r>
  </si>
  <si>
    <t>COTA SOLERA ARQUETA MÁS DESFAVORABLE</t>
  </si>
  <si>
    <t>COTA DE TAPA DE LA ARQUETA MÁS DESFAVORABLE</t>
  </si>
  <si>
    <t>DISTANCIA DEL SUDS A ARQUETA MÁS DESFAVORABLE</t>
  </si>
  <si>
    <t>PENDIENTE DEL COLECTOR QUE CONECTA EL SUDS CON LA ARQUETA MÁS DESFAVORABLE</t>
  </si>
  <si>
    <t>CAUDAL BOMBEO (únicamente en soluciones en las que no sea posible el desagüe por fondo).</t>
  </si>
  <si>
    <r>
      <t xml:space="preserve">K: Coeficiente de permeabilidad del terreno </t>
    </r>
    <r>
      <rPr>
        <b/>
        <sz val="11"/>
        <color rgb="FFFF0000"/>
        <rFont val="Calibri"/>
        <family val="2"/>
        <scheme val="minor"/>
      </rPr>
      <t>según ensayo de permeabilidad en zanja</t>
    </r>
  </si>
  <si>
    <t>m/s</t>
  </si>
  <si>
    <t>¿SE HA CALCULADO EL K?</t>
  </si>
  <si>
    <t xml:space="preserve"> - Geometría acotada de SUDS + Retranqueos de los SUDS (NNUU + Disp. Ad. 3ª)</t>
  </si>
  <si>
    <t>Secciones tipo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</si>
  <si>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</si>
  <si>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</si>
  <si>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</si>
  <si>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</si>
  <si>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</si>
  <si>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</si>
  <si>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</si>
  <si>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</si>
  <si>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</si>
  <si>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</si>
  <si>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</si>
  <si>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</si>
  <si>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</si>
  <si>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</si>
  <si>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 xml:space="preserve"> - Red drenaje interior (diám. + pend. + bajantes y/o imbornales remarcando el más desfavorable) y depósito de riego (si fuera necesario).
</t>
  </si>
  <si>
    <t xml:space="preserve"> - Secciones y alzados del SUDS propuesto (capas, materiales, cotas, espesores,…).</t>
  </si>
  <si>
    <t>3.1 / 3.2 / 3.4 / 3.5 / 3.6 / 3.12</t>
  </si>
  <si>
    <t>3.10 / 3.13 / 3.14</t>
  </si>
  <si>
    <t>3.1 / 3.2 / 3.4 / 3.5</t>
  </si>
  <si>
    <t>Documentos para proyecto básico (para cada solución de drenaje interior se indican los esenciales y los que es posible que sean necesarios en función de la propuesta):</t>
  </si>
  <si>
    <r>
      <t xml:space="preserve">La </t>
    </r>
    <r>
      <rPr>
        <b/>
        <sz val="11"/>
        <color theme="1"/>
        <rFont val="Calibri"/>
        <family val="2"/>
        <scheme val="minor"/>
      </rPr>
      <t>arqueta más desfavorable</t>
    </r>
    <r>
      <rPr>
        <sz val="11"/>
        <color theme="1"/>
        <rFont val="Calibri"/>
        <family val="2"/>
        <scheme val="minor"/>
      </rPr>
      <t xml:space="preserve"> es aquella que estando conectada directamente con una rejilla, imbornal y/o bajante, esté situada en un punto de la parcela tal que la combinación de la cota de su solera, su distancia al SUDS, y la pendiente longitudinal del colector que conecte a ambos, </t>
    </r>
    <r>
      <rPr>
        <b/>
        <sz val="11"/>
        <color theme="1"/>
        <rFont val="Calibri"/>
        <family val="2"/>
        <scheme val="minor"/>
      </rPr>
      <t>generará el longitudinal “crítico”</t>
    </r>
    <r>
      <rPr>
        <sz val="11"/>
        <color theme="1"/>
        <rFont val="Calibri"/>
        <family val="2"/>
        <scheme val="minor"/>
      </rPr>
      <t xml:space="preserve"> que obligue a que el SUDS sea más profundo para captar la escorrentía de dicha arqueta:
   - En parcelas con una única plataforma la arqueta más desfavorable suele ser la situada a mayor distancia del SUDS (salvo que se proyecte la red 
     de drenaje interior con distintas pendientes, en cuyo caso habrá que comprobar las distintas combinaciones de distancia + pendiente).
   - En parcelas con varias plataformas habrá que comprobar qué arqueta presenta la combinación “pésima” de cota, distancia al SUDS y pendiente 
      de colector que los une.</t>
    </r>
  </si>
  <si>
    <t>Tanque</t>
  </si>
  <si>
    <t>LAM.2) PARÁMETROS TANQUE IMPERMEABLE:</t>
  </si>
  <si>
    <t>VOLUMEN TANQUE PROPUESTO</t>
  </si>
  <si>
    <t>ANCHO ÚTIL DE TANQUE PROPUESTO</t>
  </si>
  <si>
    <t>LARGO ÚTIL DE TANQUE PROPUESTO</t>
  </si>
  <si>
    <t>COTA SOLERA TANQUE</t>
  </si>
  <si>
    <t>COTA REBOSADERO TANQUE</t>
  </si>
  <si>
    <t>Rebosadero tanque (cota)</t>
  </si>
  <si>
    <t>Solera tanque (cota)</t>
  </si>
  <si>
    <t>TANQUE
IMPERMEABLE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</si>
</sst>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26">
    <xf numFmtId="0" fontId="0" fillId="0" borderId="0" xfId="0"/>
    <xf numFmtId="0" fontId="3" fillId="0" borderId="0" xfId="0" applyFont="1"/>
    <xf numFmtId="0" fontId="0" fillId="3" borderId="0" xfId="0" applyFill="1"/>
    <xf numFmtId="0" fontId="0" fillId="0" borderId="2" xfId="0" applyBorder="1"/>
    <xf numFmtId="0" fontId="2" fillId="0" borderId="0" xfId="0" applyFont="1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0" fillId="4" borderId="0" xfId="0" applyFill="1"/>
    <xf numFmtId="0" fontId="2" fillId="4" borderId="0" xfId="0" applyFont="1" applyFill="1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2" xfId="0" applyBorder="1"/>
    <xf numFmtId="0" fontId="0" fillId="0" borderId="13" xfId="0" applyBorder="1"/>
    <xf numFmtId="1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3" fillId="0" borderId="0" xfId="1" applyFill="1" applyBorder="1" applyAlignment="1">
      <alignment vertical="top" wrapText="1"/>
    </xf>
    <xf numFmtId="0" fontId="0" fillId="0" borderId="9" xfId="0" applyBorder="1"/>
    <xf numFmtId="0" fontId="0" fillId="2" borderId="1" xfId="0" applyFill="1" applyBorder="1" applyAlignment="1">
      <alignment horizontal="center"/>
    </xf>
    <xf numFmtId="49" fontId="0" fillId="6" borderId="2" xfId="0" applyNumberFormat="1" applyFill="1" applyBorder="1"/>
    <xf numFmtId="49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3" xfId="0" applyFill="1" applyBorder="1"/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5" fillId="0" borderId="16" xfId="0" applyFont="1" applyBorder="1"/>
    <xf numFmtId="0" fontId="5" fillId="0" borderId="6" xfId="0" applyFont="1" applyBorder="1"/>
    <xf numFmtId="4" fontId="0" fillId="7" borderId="19" xfId="0" applyNumberFormat="1" applyFill="1" applyBorder="1" applyAlignment="1">
      <alignment horizontal="center"/>
    </xf>
    <xf numFmtId="4" fontId="0" fillId="7" borderId="29" xfId="0" applyNumberFormat="1" applyFill="1" applyBorder="1" applyAlignment="1">
      <alignment horizontal="center"/>
    </xf>
    <xf numFmtId="4" fontId="0" fillId="7" borderId="17" xfId="0" applyNumberFormat="1" applyFill="1" applyBorder="1" applyAlignment="1">
      <alignment horizontal="center"/>
    </xf>
    <xf numFmtId="4" fontId="0" fillId="7" borderId="22" xfId="0" applyNumberForma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4" fontId="4" fillId="7" borderId="29" xfId="0" applyNumberFormat="1" applyFont="1" applyFill="1" applyBorder="1" applyAlignment="1">
      <alignment horizontal="center"/>
    </xf>
    <xf numFmtId="0" fontId="14" fillId="9" borderId="23" xfId="0" applyFont="1" applyFill="1" applyBorder="1" applyAlignment="1">
      <alignment horizontal="center"/>
    </xf>
    <xf numFmtId="0" fontId="14" fillId="9" borderId="25" xfId="0" applyFont="1" applyFill="1" applyBorder="1" applyAlignment="1">
      <alignment horizontal="center"/>
    </xf>
    <xf numFmtId="0" fontId="14" fillId="9" borderId="24" xfId="0" applyFont="1" applyFill="1" applyBorder="1" applyAlignment="1">
      <alignment horizontal="center"/>
    </xf>
    <xf numFmtId="0" fontId="15" fillId="9" borderId="28" xfId="0" applyFont="1" applyFill="1" applyBorder="1" applyAlignment="1">
      <alignment horizontal="center" vertical="center"/>
    </xf>
    <xf numFmtId="0" fontId="15" fillId="9" borderId="28" xfId="0" applyFont="1" applyFill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2" fontId="0" fillId="0" borderId="27" xfId="0" applyNumberForma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4" xfId="0" applyFont="1" applyBorder="1"/>
    <xf numFmtId="0" fontId="4" fillId="0" borderId="21" xfId="0" applyFont="1" applyBorder="1"/>
    <xf numFmtId="0" fontId="0" fillId="0" borderId="33" xfId="0" applyBorder="1" applyAlignment="1">
      <alignment horizontal="center"/>
    </xf>
    <xf numFmtId="2" fontId="4" fillId="2" borderId="34" xfId="0" applyNumberFormat="1" applyFont="1" applyFill="1" applyBorder="1" applyAlignment="1">
      <alignment horizontal="center"/>
    </xf>
    <xf numFmtId="0" fontId="4" fillId="0" borderId="20" xfId="0" applyFont="1" applyBorder="1"/>
    <xf numFmtId="0" fontId="0" fillId="0" borderId="32" xfId="0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0" fontId="4" fillId="0" borderId="35" xfId="0" applyFont="1" applyBorder="1"/>
    <xf numFmtId="2" fontId="4" fillId="2" borderId="36" xfId="0" applyNumberFormat="1" applyFont="1" applyFill="1" applyBorder="1" applyAlignment="1">
      <alignment horizontal="center"/>
    </xf>
    <xf numFmtId="0" fontId="4" fillId="0" borderId="30" xfId="0" applyFont="1" applyBorder="1"/>
    <xf numFmtId="2" fontId="4" fillId="2" borderId="14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7" xfId="0" applyBorder="1"/>
    <xf numFmtId="0" fontId="10" fillId="0" borderId="26" xfId="0" applyFont="1" applyBorder="1"/>
    <xf numFmtId="2" fontId="4" fillId="0" borderId="10" xfId="0" applyNumberFormat="1" applyFont="1" applyBorder="1" applyAlignment="1">
      <alignment horizontal="center"/>
    </xf>
    <xf numFmtId="0" fontId="4" fillId="0" borderId="26" xfId="0" applyFont="1" applyBorder="1"/>
    <xf numFmtId="0" fontId="4" fillId="2" borderId="3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2" fontId="10" fillId="2" borderId="31" xfId="0" applyNumberFormat="1" applyFont="1" applyFill="1" applyBorder="1" applyAlignment="1">
      <alignment horizontal="center"/>
    </xf>
    <xf numFmtId="0" fontId="18" fillId="0" borderId="15" xfId="0" applyFont="1" applyBorder="1"/>
    <xf numFmtId="0" fontId="2" fillId="0" borderId="16" xfId="0" applyFont="1" applyBorder="1"/>
    <xf numFmtId="164" fontId="2" fillId="2" borderId="37" xfId="0" applyNumberFormat="1" applyFont="1" applyFill="1" applyBorder="1" applyAlignment="1">
      <alignment horizontal="center"/>
    </xf>
    <xf numFmtId="164" fontId="2" fillId="0" borderId="13" xfId="0" applyNumberFormat="1" applyFont="1" applyBorder="1"/>
    <xf numFmtId="0" fontId="0" fillId="0" borderId="38" xfId="0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1" fontId="19" fillId="0" borderId="0" xfId="0" applyNumberFormat="1" applyFont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18" fillId="0" borderId="9" xfId="0" applyFont="1" applyBorder="1" applyAlignment="1">
      <alignment horizontal="center" wrapText="1"/>
    </xf>
    <xf numFmtId="0" fontId="4" fillId="0" borderId="9" xfId="0" applyFont="1" applyBorder="1"/>
    <xf numFmtId="0" fontId="18" fillId="0" borderId="28" xfId="0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0" xfId="0" applyFont="1"/>
    <xf numFmtId="1" fontId="4" fillId="0" borderId="0" xfId="0" applyNumberFormat="1" applyFont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49" fontId="4" fillId="0" borderId="19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0" fontId="20" fillId="8" borderId="26" xfId="0" applyFont="1" applyFill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6" borderId="23" xfId="0" applyFont="1" applyFill="1" applyBorder="1" applyAlignment="1">
      <alignment horizontal="center" vertical="center" wrapText="1"/>
    </xf>
    <xf numFmtId="0" fontId="18" fillId="6" borderId="25" xfId="0" applyFont="1" applyFill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49" fontId="0" fillId="6" borderId="15" xfId="0" applyNumberFormat="1" applyFill="1" applyBorder="1" applyAlignment="1">
      <alignment vertical="center"/>
    </xf>
    <xf numFmtId="0" fontId="0" fillId="6" borderId="13" xfId="0" applyFill="1" applyBorder="1"/>
    <xf numFmtId="0" fontId="0" fillId="6" borderId="5" xfId="0" applyFill="1" applyBorder="1" applyAlignment="1">
      <alignment vertical="center"/>
    </xf>
    <xf numFmtId="0" fontId="0" fillId="6" borderId="7" xfId="0" applyFill="1" applyBorder="1"/>
    <xf numFmtId="49" fontId="0" fillId="0" borderId="15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wrapText="1"/>
    </xf>
    <xf numFmtId="0" fontId="5" fillId="0" borderId="6" xfId="0" applyFont="1" applyBorder="1" applyAlignment="1">
      <alignment wrapText="1"/>
    </xf>
    <xf numFmtId="49" fontId="0" fillId="0" borderId="15" xfId="0" applyNumberFormat="1" applyBorder="1"/>
    <xf numFmtId="0" fontId="0" fillId="0" borderId="16" xfId="0" applyBorder="1"/>
    <xf numFmtId="49" fontId="0" fillId="0" borderId="2" xfId="0" applyNumberFormat="1" applyBorder="1"/>
    <xf numFmtId="0" fontId="0" fillId="0" borderId="0" xfId="0"/>
    <xf numFmtId="0" fontId="5" fillId="0" borderId="0" xfId="0" applyFont="1"/>
    <xf numFmtId="49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5" fillId="9" borderId="26" xfId="0" applyFont="1" applyFill="1" applyBorder="1" applyAlignment="1">
      <alignment horizontal="center"/>
    </xf>
    <xf numFmtId="0" fontId="0" fillId="0" borderId="27" xfId="0" applyBorder="1"/>
    <xf numFmtId="49" fontId="0" fillId="0" borderId="5" xfId="0" applyNumberFormat="1" applyBorder="1"/>
    <xf numFmtId="0" fontId="0" fillId="0" borderId="6" xfId="0" applyBorder="1"/>
    <xf numFmtId="0" fontId="5" fillId="0" borderId="16" xfId="0" applyFont="1" applyBorder="1" applyAlignment="1">
      <alignment vertical="center"/>
    </xf>
    <xf numFmtId="0" fontId="5" fillId="0" borderId="16" xfId="0" applyFont="1" applyBorder="1"/>
    <xf numFmtId="49" fontId="8" fillId="0" borderId="6" xfId="0" applyNumberFormat="1" applyFont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13" xfId="0" applyBorder="1"/>
    <xf numFmtId="0" fontId="0" fillId="0" borderId="3" xfId="0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Alignment="1">
      <alignment horizontal="center"/>
    </xf>
    <xf numFmtId="0" fontId="1" fillId="0" borderId="16" xfId="0" applyFont="1" applyBorder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4" borderId="0" xfId="0" applyFont="1" applyFill="1" applyAlignment="1">
      <alignment horizontal="center"/>
    </xf>
    <xf numFmtId="0" fontId="4" fillId="0" borderId="16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6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/>
    <xf numFmtId="0" fontId="18" fillId="0" borderId="8" xfId="0" applyFont="1" applyBorder="1" applyAlignment="1">
      <alignment vertical="center"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49" fontId="4" fillId="6" borderId="15" xfId="0" applyNumberFormat="1" applyFont="1" applyFill="1" applyBorder="1" applyAlignment="1">
      <alignment vertical="center"/>
    </xf>
    <xf numFmtId="0" fontId="4" fillId="6" borderId="13" xfId="0" applyFont="1" applyFill="1" applyBorder="1"/>
    <xf numFmtId="49" fontId="4" fillId="6" borderId="2" xfId="0" applyNumberFormat="1" applyFont="1" applyFill="1" applyBorder="1" applyAlignment="1">
      <alignment vertical="center"/>
    </xf>
    <xf numFmtId="0" fontId="4" fillId="6" borderId="3" xfId="0" applyFont="1" applyFill="1" applyBorder="1"/>
    <xf numFmtId="0" fontId="4" fillId="6" borderId="2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6" borderId="7" xfId="0" applyFont="1" applyFill="1" applyBorder="1"/>
    <xf numFmtId="49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17" xfId="0" applyBorder="1"/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4" fillId="9" borderId="23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vertical="center"/>
    </xf>
    <xf numFmtId="0" fontId="15" fillId="9" borderId="24" xfId="0" applyFont="1" applyFill="1" applyBorder="1" applyAlignment="1">
      <alignment vertical="center"/>
    </xf>
    <xf numFmtId="0" fontId="14" fillId="9" borderId="20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vertical="center"/>
    </xf>
    <xf numFmtId="0" fontId="15" fillId="9" borderId="4" xfId="0" applyFont="1" applyFill="1" applyBorder="1" applyAlignment="1">
      <alignment vertical="center"/>
    </xf>
    <xf numFmtId="0" fontId="15" fillId="9" borderId="17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18" fillId="0" borderId="15" xfId="0" applyFont="1" applyBorder="1" applyAlignment="1">
      <alignment vertical="center" wrapText="1"/>
    </xf>
    <xf numFmtId="0" fontId="4" fillId="0" borderId="13" xfId="0" applyFont="1" applyBorder="1"/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/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/>
    <xf numFmtId="0" fontId="18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8" fillId="0" borderId="8" xfId="0" applyFont="1" applyBorder="1"/>
    <xf numFmtId="0" fontId="4" fillId="0" borderId="9" xfId="0" applyFont="1" applyBorder="1"/>
    <xf numFmtId="0" fontId="4" fillId="0" borderId="10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64434</xdr:colOff>
      <xdr:row>5</xdr:row>
      <xdr:rowOff>42333</xdr:rowOff>
    </xdr:from>
    <xdr:to>
      <xdr:col>6</xdr:col>
      <xdr:colOff>1238610</xdr:colOff>
      <xdr:row>17</xdr:row>
      <xdr:rowOff>38524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53" t="35710" r="17191" b="48266"/>
        <a:stretch/>
      </xdr:blipFill>
      <xdr:spPr>
        <a:xfrm>
          <a:off x="149101" y="1026583"/>
          <a:ext cx="5329616" cy="2042584"/>
        </a:xfrm>
        <a:prstGeom prst="rect">
          <a:avLst/>
        </a:prstGeom>
      </xdr:spPr>
    </xdr:pic>
    <xdr:clientData/>
  </xdr:twoCellAnchor>
  <xdr:twoCellAnchor>
    <xdr:from>
      <xdr:col>12</xdr:col>
      <xdr:colOff>80213</xdr:colOff>
      <xdr:row>32</xdr:row>
      <xdr:rowOff>72586</xdr:rowOff>
    </xdr:from>
    <xdr:to>
      <xdr:col>12</xdr:col>
      <xdr:colOff>360948</xdr:colOff>
      <xdr:row>32</xdr:row>
      <xdr:rowOff>128888</xdr:rowOff>
    </xdr:to>
    <xdr:sp macro="" textlink="">
      <xdr:nvSpPr>
        <xdr:cNvPr id="53" name="52 Flecha derecha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12007630" y="5374836"/>
          <a:ext cx="280735" cy="563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80213</xdr:colOff>
      <xdr:row>32</xdr:row>
      <xdr:rowOff>83169</xdr:rowOff>
    </xdr:from>
    <xdr:to>
      <xdr:col>15</xdr:col>
      <xdr:colOff>360948</xdr:colOff>
      <xdr:row>32</xdr:row>
      <xdr:rowOff>139471</xdr:rowOff>
    </xdr:to>
    <xdr:sp macro="" textlink="">
      <xdr:nvSpPr>
        <xdr:cNvPr id="55" name="54 Flecha derecha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14748713" y="5586502"/>
          <a:ext cx="280735" cy="563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80213</xdr:colOff>
      <xdr:row>34</xdr:row>
      <xdr:rowOff>72592</xdr:rowOff>
    </xdr:from>
    <xdr:to>
      <xdr:col>12</xdr:col>
      <xdr:colOff>360948</xdr:colOff>
      <xdr:row>34</xdr:row>
      <xdr:rowOff>128894</xdr:rowOff>
    </xdr:to>
    <xdr:sp macro="" textlink="">
      <xdr:nvSpPr>
        <xdr:cNvPr id="56" name="55 Flecha derecha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2007630" y="5978092"/>
          <a:ext cx="280735" cy="563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69630</xdr:colOff>
      <xdr:row>34</xdr:row>
      <xdr:rowOff>83169</xdr:rowOff>
    </xdr:from>
    <xdr:to>
      <xdr:col>15</xdr:col>
      <xdr:colOff>350365</xdr:colOff>
      <xdr:row>34</xdr:row>
      <xdr:rowOff>139471</xdr:rowOff>
    </xdr:to>
    <xdr:sp macro="" textlink="">
      <xdr:nvSpPr>
        <xdr:cNvPr id="57" name="56 Flecha derecha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4558213" y="5988669"/>
          <a:ext cx="280735" cy="563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93024</xdr:colOff>
      <xdr:row>26</xdr:row>
      <xdr:rowOff>194018</xdr:rowOff>
    </xdr:from>
    <xdr:to>
      <xdr:col>7</xdr:col>
      <xdr:colOff>364234</xdr:colOff>
      <xdr:row>27</xdr:row>
      <xdr:rowOff>38654</xdr:rowOff>
    </xdr:to>
    <xdr:sp macro="" textlink="">
      <xdr:nvSpPr>
        <xdr:cNvPr id="58" name="57 Flecha derecha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5649274" y="4533185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93024</xdr:colOff>
      <xdr:row>44</xdr:row>
      <xdr:rowOff>77605</xdr:rowOff>
    </xdr:from>
    <xdr:to>
      <xdr:col>5</xdr:col>
      <xdr:colOff>364234</xdr:colOff>
      <xdr:row>44</xdr:row>
      <xdr:rowOff>123324</xdr:rowOff>
    </xdr:to>
    <xdr:sp macro="" textlink="">
      <xdr:nvSpPr>
        <xdr:cNvPr id="49" name="48 Flecha derecha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4231107" y="4776605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80213</xdr:colOff>
      <xdr:row>28</xdr:row>
      <xdr:rowOff>23576</xdr:rowOff>
    </xdr:from>
    <xdr:to>
      <xdr:col>5</xdr:col>
      <xdr:colOff>360948</xdr:colOff>
      <xdr:row>28</xdr:row>
      <xdr:rowOff>79321</xdr:rowOff>
    </xdr:to>
    <xdr:sp macro="" textlink="">
      <xdr:nvSpPr>
        <xdr:cNvPr id="90" name="89 Flecha derecha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 rot="19728706">
          <a:off x="3974880" y="4542659"/>
          <a:ext cx="280735" cy="557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80213</xdr:colOff>
      <xdr:row>33</xdr:row>
      <xdr:rowOff>86498</xdr:rowOff>
    </xdr:from>
    <xdr:to>
      <xdr:col>5</xdr:col>
      <xdr:colOff>360948</xdr:colOff>
      <xdr:row>33</xdr:row>
      <xdr:rowOff>132217</xdr:rowOff>
    </xdr:to>
    <xdr:sp macro="" textlink="">
      <xdr:nvSpPr>
        <xdr:cNvPr id="91" name="90 Flecha derecha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 rot="2195381">
          <a:off x="3974880" y="5378165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80213</xdr:colOff>
      <xdr:row>37</xdr:row>
      <xdr:rowOff>167839</xdr:rowOff>
    </xdr:from>
    <xdr:to>
      <xdr:col>5</xdr:col>
      <xdr:colOff>360948</xdr:colOff>
      <xdr:row>38</xdr:row>
      <xdr:rowOff>23058</xdr:rowOff>
    </xdr:to>
    <xdr:sp macro="" textlink="">
      <xdr:nvSpPr>
        <xdr:cNvPr id="40" name="39 Flecha derecha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8684463" y="5131422"/>
          <a:ext cx="280735" cy="5630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80213</xdr:colOff>
      <xdr:row>48</xdr:row>
      <xdr:rowOff>167839</xdr:rowOff>
    </xdr:from>
    <xdr:to>
      <xdr:col>5</xdr:col>
      <xdr:colOff>360948</xdr:colOff>
      <xdr:row>49</xdr:row>
      <xdr:rowOff>23058</xdr:rowOff>
    </xdr:to>
    <xdr:sp macro="" textlink="">
      <xdr:nvSpPr>
        <xdr:cNvPr id="41" name="40 Flecha derecha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8684463" y="5131422"/>
          <a:ext cx="280735" cy="5630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37</xdr:row>
      <xdr:rowOff>179911</xdr:rowOff>
    </xdr:from>
    <xdr:to>
      <xdr:col>10</xdr:col>
      <xdr:colOff>365384</xdr:colOff>
      <xdr:row>38</xdr:row>
      <xdr:rowOff>35130</xdr:rowOff>
    </xdr:to>
    <xdr:sp macro="" textlink="">
      <xdr:nvSpPr>
        <xdr:cNvPr id="68" name="67 Flecha derecha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8699482" y="662516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40</xdr:row>
      <xdr:rowOff>74081</xdr:rowOff>
    </xdr:from>
    <xdr:to>
      <xdr:col>10</xdr:col>
      <xdr:colOff>365384</xdr:colOff>
      <xdr:row>40</xdr:row>
      <xdr:rowOff>119800</xdr:rowOff>
    </xdr:to>
    <xdr:sp macro="" textlink="">
      <xdr:nvSpPr>
        <xdr:cNvPr id="69" name="68 Flecha derecha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8688899" y="651933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48</xdr:row>
      <xdr:rowOff>74081</xdr:rowOff>
    </xdr:from>
    <xdr:to>
      <xdr:col>10</xdr:col>
      <xdr:colOff>365384</xdr:colOff>
      <xdr:row>48</xdr:row>
      <xdr:rowOff>119800</xdr:rowOff>
    </xdr:to>
    <xdr:sp macro="" textlink="">
      <xdr:nvSpPr>
        <xdr:cNvPr id="70" name="69 Flecha derecha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8688899" y="651933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42</xdr:row>
      <xdr:rowOff>74081</xdr:rowOff>
    </xdr:from>
    <xdr:to>
      <xdr:col>10</xdr:col>
      <xdr:colOff>365384</xdr:colOff>
      <xdr:row>42</xdr:row>
      <xdr:rowOff>119800</xdr:rowOff>
    </xdr:to>
    <xdr:sp macro="" textlink="">
      <xdr:nvSpPr>
        <xdr:cNvPr id="71" name="70 Flecha derecha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8688899" y="651933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45</xdr:row>
      <xdr:rowOff>179905</xdr:rowOff>
    </xdr:from>
    <xdr:to>
      <xdr:col>10</xdr:col>
      <xdr:colOff>365384</xdr:colOff>
      <xdr:row>46</xdr:row>
      <xdr:rowOff>35124</xdr:rowOff>
    </xdr:to>
    <xdr:sp macro="" textlink="">
      <xdr:nvSpPr>
        <xdr:cNvPr id="72" name="71 Flecha derecha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8773566" y="7810488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37</xdr:row>
      <xdr:rowOff>179911</xdr:rowOff>
    </xdr:from>
    <xdr:to>
      <xdr:col>15</xdr:col>
      <xdr:colOff>365384</xdr:colOff>
      <xdr:row>38</xdr:row>
      <xdr:rowOff>35130</xdr:rowOff>
    </xdr:to>
    <xdr:sp macro="" textlink="">
      <xdr:nvSpPr>
        <xdr:cNvPr id="79" name="78 Flecha derecha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8773566" y="662516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45</xdr:row>
      <xdr:rowOff>179905</xdr:rowOff>
    </xdr:from>
    <xdr:to>
      <xdr:col>15</xdr:col>
      <xdr:colOff>365384</xdr:colOff>
      <xdr:row>46</xdr:row>
      <xdr:rowOff>35124</xdr:rowOff>
    </xdr:to>
    <xdr:sp macro="" textlink="">
      <xdr:nvSpPr>
        <xdr:cNvPr id="80" name="79 Flecha derecha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8773566" y="7810488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44</xdr:row>
      <xdr:rowOff>74081</xdr:rowOff>
    </xdr:from>
    <xdr:to>
      <xdr:col>15</xdr:col>
      <xdr:colOff>365384</xdr:colOff>
      <xdr:row>44</xdr:row>
      <xdr:rowOff>119800</xdr:rowOff>
    </xdr:to>
    <xdr:sp macro="" textlink="">
      <xdr:nvSpPr>
        <xdr:cNvPr id="81" name="80 Flecha derecha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8773566" y="724958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44</xdr:row>
      <xdr:rowOff>74081</xdr:rowOff>
    </xdr:from>
    <xdr:to>
      <xdr:col>10</xdr:col>
      <xdr:colOff>365384</xdr:colOff>
      <xdr:row>44</xdr:row>
      <xdr:rowOff>119800</xdr:rowOff>
    </xdr:to>
    <xdr:sp macro="" textlink="">
      <xdr:nvSpPr>
        <xdr:cNvPr id="82" name="81 Flecha derecha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14552066" y="751416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49</xdr:row>
      <xdr:rowOff>74081</xdr:rowOff>
    </xdr:from>
    <xdr:to>
      <xdr:col>10</xdr:col>
      <xdr:colOff>365384</xdr:colOff>
      <xdr:row>49</xdr:row>
      <xdr:rowOff>119800</xdr:rowOff>
    </xdr:to>
    <xdr:sp macro="" textlink="">
      <xdr:nvSpPr>
        <xdr:cNvPr id="83" name="82 Flecha derecha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8773566" y="817033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48</xdr:row>
      <xdr:rowOff>74081</xdr:rowOff>
    </xdr:from>
    <xdr:to>
      <xdr:col>15</xdr:col>
      <xdr:colOff>365384</xdr:colOff>
      <xdr:row>48</xdr:row>
      <xdr:rowOff>119800</xdr:rowOff>
    </xdr:to>
    <xdr:sp macro="" textlink="">
      <xdr:nvSpPr>
        <xdr:cNvPr id="84" name="83 Flecha derecha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8773566" y="817033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93024</xdr:colOff>
      <xdr:row>27</xdr:row>
      <xdr:rowOff>77612</xdr:rowOff>
    </xdr:from>
    <xdr:to>
      <xdr:col>10</xdr:col>
      <xdr:colOff>364234</xdr:colOff>
      <xdr:row>27</xdr:row>
      <xdr:rowOff>123331</xdr:rowOff>
    </xdr:to>
    <xdr:sp macro="" textlink="">
      <xdr:nvSpPr>
        <xdr:cNvPr id="128" name="127 Flecha derecha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>
        <a:xfrm>
          <a:off x="8591441" y="4617862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93024</xdr:colOff>
      <xdr:row>33</xdr:row>
      <xdr:rowOff>67016</xdr:rowOff>
    </xdr:from>
    <xdr:to>
      <xdr:col>7</xdr:col>
      <xdr:colOff>364234</xdr:colOff>
      <xdr:row>33</xdr:row>
      <xdr:rowOff>112735</xdr:rowOff>
    </xdr:to>
    <xdr:sp macro="" textlink="">
      <xdr:nvSpPr>
        <xdr:cNvPr id="116" name="115 Flecha derecha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>
        <a:xfrm>
          <a:off x="5649274" y="5782016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323637</xdr:colOff>
      <xdr:row>32</xdr:row>
      <xdr:rowOff>129412</xdr:rowOff>
    </xdr:from>
    <xdr:to>
      <xdr:col>10</xdr:col>
      <xdr:colOff>138705</xdr:colOff>
      <xdr:row>32</xdr:row>
      <xdr:rowOff>185157</xdr:rowOff>
    </xdr:to>
    <xdr:sp macro="" textlink="">
      <xdr:nvSpPr>
        <xdr:cNvPr id="118" name="117 Flecha derecha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>
        <a:xfrm rot="20528493">
          <a:off x="8366970" y="5643329"/>
          <a:ext cx="280735" cy="557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323622</xdr:colOff>
      <xdr:row>34</xdr:row>
      <xdr:rowOff>23000</xdr:rowOff>
    </xdr:from>
    <xdr:to>
      <xdr:col>10</xdr:col>
      <xdr:colOff>138690</xdr:colOff>
      <xdr:row>34</xdr:row>
      <xdr:rowOff>68719</xdr:rowOff>
    </xdr:to>
    <xdr:sp macro="" textlink="">
      <xdr:nvSpPr>
        <xdr:cNvPr id="123" name="122 Flecha derecha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 rot="861416">
          <a:off x="8366955" y="5939083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93024</xdr:colOff>
      <xdr:row>27</xdr:row>
      <xdr:rowOff>77612</xdr:rowOff>
    </xdr:from>
    <xdr:to>
      <xdr:col>12</xdr:col>
      <xdr:colOff>364234</xdr:colOff>
      <xdr:row>27</xdr:row>
      <xdr:rowOff>123331</xdr:rowOff>
    </xdr:to>
    <xdr:sp macro="" textlink="">
      <xdr:nvSpPr>
        <xdr:cNvPr id="124" name="123 Flecha derecha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8591441" y="4617862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17</xdr:col>
      <xdr:colOff>80213</xdr:colOff>
      <xdr:row>32</xdr:row>
      <xdr:rowOff>83169</xdr:rowOff>
    </xdr:from>
    <xdr:to>
      <xdr:col>17</xdr:col>
      <xdr:colOff>360948</xdr:colOff>
      <xdr:row>32</xdr:row>
      <xdr:rowOff>139471</xdr:rowOff>
    </xdr:to>
    <xdr:sp macro="" textlink="">
      <xdr:nvSpPr>
        <xdr:cNvPr id="127" name="126 Flecha derecha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14748713" y="5586502"/>
          <a:ext cx="280735" cy="563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17</xdr:col>
      <xdr:colOff>69630</xdr:colOff>
      <xdr:row>34</xdr:row>
      <xdr:rowOff>83169</xdr:rowOff>
    </xdr:from>
    <xdr:to>
      <xdr:col>17</xdr:col>
      <xdr:colOff>350365</xdr:colOff>
      <xdr:row>34</xdr:row>
      <xdr:rowOff>139471</xdr:rowOff>
    </xdr:to>
    <xdr:sp macro="" textlink="">
      <xdr:nvSpPr>
        <xdr:cNvPr id="147" name="146 Flecha derecha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/>
      </xdr:nvSpPr>
      <xdr:spPr>
        <a:xfrm>
          <a:off x="14738130" y="5988669"/>
          <a:ext cx="280735" cy="563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1"/>
  <sheetViews>
    <sheetView zoomScaleNormal="100" workbookViewId="0">
      <selection activeCell="B32" sqref="B32"/>
    </sheetView>
  </sheetViews>
  <sheetFormatPr baseColWidth="10" defaultRowHeight="15" x14ac:dyDescent="0.25"/>
  <cols>
    <col min="1" max="1" width="1.140625" customWidth="1"/>
    <col min="2" max="2" width="122" customWidth="1"/>
    <col min="3" max="3" width="4.42578125" customWidth="1"/>
    <col min="4" max="4" width="7.42578125" customWidth="1"/>
    <col min="5" max="6" width="8.42578125" customWidth="1"/>
    <col min="7" max="7" width="10.5703125" customWidth="1"/>
    <col min="8" max="8" width="1.42578125" customWidth="1"/>
    <col min="9" max="9" width="101.42578125" customWidth="1"/>
    <col min="10" max="10" width="1.42578125" customWidth="1"/>
    <col min="11" max="11" width="31.140625" customWidth="1"/>
  </cols>
  <sheetData>
    <row r="1" spans="2:7" ht="7.5" customHeight="1" thickBot="1" x14ac:dyDescent="0.3"/>
    <row r="2" spans="2:7" ht="15.75" thickBot="1" x14ac:dyDescent="0.3">
      <c r="B2" s="115" t="s">
        <v>102</v>
      </c>
      <c r="C2" s="70" t="s">
        <v>0</v>
      </c>
      <c r="D2" s="70" t="s">
        <v>14</v>
      </c>
      <c r="E2" s="70" t="s">
        <v>1</v>
      </c>
      <c r="F2" s="97" t="s">
        <v>76</v>
      </c>
      <c r="G2" s="71" t="s">
        <v>13</v>
      </c>
    </row>
    <row r="3" spans="2:7" ht="7.5" customHeight="1" thickBot="1" x14ac:dyDescent="0.3"/>
    <row r="4" spans="2:7" ht="15" customHeight="1" thickBot="1" x14ac:dyDescent="0.3">
      <c r="B4" s="93" t="s">
        <v>75</v>
      </c>
      <c r="C4" s="94"/>
      <c r="D4" s="94"/>
      <c r="E4" s="94"/>
      <c r="F4" s="95">
        <v>2.8E-5</v>
      </c>
      <c r="G4" s="96"/>
    </row>
    <row r="5" spans="2:7" ht="15.75" thickBot="1" x14ac:dyDescent="0.3">
      <c r="B5" s="88" t="s">
        <v>103</v>
      </c>
      <c r="C5" s="89">
        <v>65</v>
      </c>
      <c r="D5" s="90"/>
      <c r="E5" s="46"/>
      <c r="F5" s="46"/>
      <c r="G5" s="91"/>
    </row>
    <row r="6" spans="2:7" x14ac:dyDescent="0.25">
      <c r="B6" s="80" t="s">
        <v>104</v>
      </c>
      <c r="C6" s="10"/>
      <c r="D6" s="81">
        <v>7.3</v>
      </c>
      <c r="G6" s="41"/>
    </row>
    <row r="7" spans="2:7" ht="15.75" thickBot="1" x14ac:dyDescent="0.3">
      <c r="B7" s="82" t="s">
        <v>105</v>
      </c>
      <c r="C7" s="35"/>
      <c r="D7" s="83">
        <v>3</v>
      </c>
      <c r="G7" s="41"/>
    </row>
    <row r="8" spans="2:7" x14ac:dyDescent="0.25">
      <c r="B8" s="76" t="s">
        <v>58</v>
      </c>
      <c r="C8" s="27"/>
      <c r="D8" s="78">
        <v>681</v>
      </c>
      <c r="E8" s="84"/>
      <c r="F8" s="84"/>
      <c r="G8" s="12"/>
    </row>
    <row r="9" spans="2:7" ht="15.75" thickBot="1" x14ac:dyDescent="0.3">
      <c r="B9" s="73" t="s">
        <v>17</v>
      </c>
      <c r="C9" s="74"/>
      <c r="D9" s="75">
        <v>682</v>
      </c>
      <c r="E9" s="38"/>
      <c r="F9" s="38"/>
      <c r="G9" s="85"/>
    </row>
    <row r="10" spans="2:7" x14ac:dyDescent="0.25">
      <c r="B10" s="76" t="s">
        <v>106</v>
      </c>
      <c r="C10" s="77"/>
      <c r="D10" s="78">
        <v>680</v>
      </c>
      <c r="E10" s="84"/>
      <c r="F10" s="84"/>
      <c r="G10" s="12"/>
    </row>
    <row r="11" spans="2:7" ht="15.75" thickBot="1" x14ac:dyDescent="0.3">
      <c r="B11" s="73" t="s">
        <v>107</v>
      </c>
      <c r="C11" s="28"/>
      <c r="D11" s="75">
        <v>683</v>
      </c>
      <c r="E11" s="38"/>
      <c r="F11" s="38"/>
      <c r="G11" s="85"/>
    </row>
    <row r="12" spans="2:7" x14ac:dyDescent="0.25">
      <c r="B12" s="80" t="s">
        <v>72</v>
      </c>
      <c r="C12" s="10"/>
      <c r="D12" s="81">
        <v>100</v>
      </c>
      <c r="G12" s="41"/>
    </row>
    <row r="13" spans="2:7" x14ac:dyDescent="0.25">
      <c r="B13" s="72" t="s">
        <v>73</v>
      </c>
      <c r="C13" s="11"/>
      <c r="D13" s="11"/>
      <c r="E13" s="15"/>
      <c r="F13" s="15"/>
      <c r="G13" s="79">
        <v>0.02</v>
      </c>
    </row>
    <row r="14" spans="2:7" x14ac:dyDescent="0.25">
      <c r="B14" s="72" t="s">
        <v>70</v>
      </c>
      <c r="C14" s="35"/>
      <c r="D14" s="31">
        <v>685.5</v>
      </c>
      <c r="G14" s="41"/>
    </row>
    <row r="15" spans="2:7" ht="15.75" thickBot="1" x14ac:dyDescent="0.3">
      <c r="B15" s="82" t="s">
        <v>71</v>
      </c>
      <c r="C15" s="35"/>
      <c r="D15" s="83"/>
      <c r="G15" s="41"/>
    </row>
    <row r="16" spans="2:7" ht="15.75" thickBot="1" x14ac:dyDescent="0.3">
      <c r="B16" s="86" t="s">
        <v>74</v>
      </c>
      <c r="C16" s="46"/>
      <c r="D16" s="46"/>
      <c r="E16" s="92">
        <v>19.5</v>
      </c>
      <c r="F16" s="98"/>
      <c r="G16" s="87"/>
    </row>
    <row r="17" spans="2:4" x14ac:dyDescent="0.25">
      <c r="D17" s="16"/>
    </row>
    <row r="19" spans="2:4" x14ac:dyDescent="0.25">
      <c r="B19" s="47" t="s">
        <v>68</v>
      </c>
    </row>
    <row r="21" spans="2:4" ht="143.85" customHeight="1" x14ac:dyDescent="0.25">
      <c r="B21" s="99" t="s"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1"/>
  <sheetViews>
    <sheetView tabSelected="1" zoomScaleNormal="100" workbookViewId="0">
      <pane ySplit="22" topLeftCell="A23" activePane="bottomLeft" state="frozen"/>
      <selection activeCell="B52" sqref="B52"/>
      <selection pane="bottomLeft" activeCell="F57" sqref="F57"/>
    </sheetView>
  </sheetViews>
  <sheetFormatPr baseColWidth="10" defaultRowHeight="15" x14ac:dyDescent="0.25"/>
  <cols>
    <col min="1" max="1" width="1.28515625" customWidth="1"/>
    <col min="2" max="2" width="15.140625" customWidth="1"/>
    <col min="3" max="3" width="0.85546875" customWidth="1"/>
    <col min="4" max="4" width="32.28515625" customWidth="1"/>
    <col min="5" max="5" width="8" customWidth="1"/>
    <col min="6" max="6" width="6.28515625" customWidth="1"/>
    <col min="7" max="7" width="18.5703125" customWidth="1"/>
    <col min="8" max="8" width="6" customWidth="1"/>
    <col min="9" max="9" width="31.85546875" customWidth="1"/>
    <col min="10" max="10" width="7.28515625" customWidth="1"/>
    <col min="11" max="11" width="6.28515625" customWidth="1"/>
    <col min="12" max="12" width="47.5703125" customWidth="1"/>
    <col min="13" max="13" width="7" customWidth="1"/>
    <col min="14" max="14" width="25.5703125" customWidth="1"/>
    <col min="15" max="15" width="8.5703125" customWidth="1"/>
    <col min="16" max="16" width="6.140625" customWidth="1"/>
    <col min="17" max="17" width="12" customWidth="1"/>
    <col min="18" max="18" width="6.140625" customWidth="1"/>
    <col min="19" max="19" width="20.85546875" customWidth="1"/>
    <col min="20" max="20" width="31.85546875" customWidth="1"/>
    <col min="21" max="21" width="8.7109375" customWidth="1"/>
    <col min="22" max="22" width="9.140625" customWidth="1"/>
    <col min="23" max="23" width="10.42578125" customWidth="1"/>
    <col min="24" max="24" width="5" customWidth="1"/>
  </cols>
  <sheetData>
    <row r="1" spans="2:21" ht="7.5" customHeight="1" thickBot="1" x14ac:dyDescent="0.3"/>
    <row r="2" spans="2:21" ht="24.75" customHeight="1" thickBot="1" x14ac:dyDescent="0.3">
      <c r="B2" s="201" t="s">
        <v>21</v>
      </c>
      <c r="C2" s="202"/>
      <c r="D2" s="202"/>
      <c r="E2" s="202"/>
      <c r="F2" s="202"/>
      <c r="G2" s="203"/>
      <c r="H2" s="20"/>
      <c r="I2" s="101" t="s">
        <v>99</v>
      </c>
      <c r="J2" s="102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4" t="s">
        <v>12</v>
      </c>
    </row>
    <row r="3" spans="2:21" ht="15" customHeight="1" x14ac:dyDescent="0.25">
      <c r="B3" s="204">
        <f>Parámetros!F4</f>
        <v>2.8E-5</v>
      </c>
      <c r="C3" s="189" t="s">
        <v>69</v>
      </c>
      <c r="D3" s="190"/>
      <c r="E3" s="190"/>
      <c r="F3" s="190"/>
      <c r="G3" s="191"/>
      <c r="H3" s="21"/>
      <c r="I3" s="206" t="s">
        <v>19</v>
      </c>
      <c r="J3" s="172"/>
      <c r="K3" s="207"/>
      <c r="L3" s="166" t="s">
        <v>94</v>
      </c>
      <c r="M3" s="166"/>
      <c r="N3" s="166"/>
      <c r="O3" s="166"/>
      <c r="P3" s="172"/>
      <c r="Q3" s="172"/>
      <c r="R3" s="172"/>
      <c r="S3" s="172"/>
      <c r="T3" s="173"/>
      <c r="U3" s="105" t="s">
        <v>80</v>
      </c>
    </row>
    <row r="4" spans="2:21" ht="15" customHeight="1" x14ac:dyDescent="0.25">
      <c r="B4" s="205"/>
      <c r="C4" s="192" t="s">
        <v>27</v>
      </c>
      <c r="D4" s="193"/>
      <c r="E4" s="193"/>
      <c r="F4" s="190"/>
      <c r="G4" s="191"/>
      <c r="H4" s="21"/>
      <c r="I4" s="208"/>
      <c r="J4" s="209"/>
      <c r="K4" s="210"/>
      <c r="L4" s="163" t="s">
        <v>78</v>
      </c>
      <c r="M4" s="163"/>
      <c r="N4" s="163"/>
      <c r="O4" s="163"/>
      <c r="P4" s="163"/>
      <c r="Q4" s="163"/>
      <c r="R4" s="163"/>
      <c r="S4" s="163"/>
      <c r="T4" s="164"/>
      <c r="U4" s="106" t="s">
        <v>81</v>
      </c>
    </row>
    <row r="5" spans="2:21" ht="15" customHeight="1" thickBot="1" x14ac:dyDescent="0.3">
      <c r="B5" s="3"/>
      <c r="F5" s="34"/>
      <c r="G5" s="36"/>
      <c r="H5" s="21"/>
      <c r="I5" s="211"/>
      <c r="J5" s="212"/>
      <c r="K5" s="213"/>
      <c r="L5" s="168" t="s">
        <v>29</v>
      </c>
      <c r="M5" s="168"/>
      <c r="N5" s="168"/>
      <c r="O5" s="168"/>
      <c r="P5" s="168"/>
      <c r="Q5" s="168"/>
      <c r="R5" s="168"/>
      <c r="S5" s="168"/>
      <c r="T5" s="169"/>
      <c r="U5" s="107" t="s">
        <v>82</v>
      </c>
    </row>
    <row r="6" spans="2:21" ht="6" customHeight="1" thickBot="1" x14ac:dyDescent="0.3">
      <c r="B6" s="3"/>
      <c r="G6" s="37"/>
      <c r="I6" s="108"/>
      <c r="J6" s="109"/>
      <c r="K6" s="109"/>
      <c r="L6" s="163"/>
      <c r="M6" s="163"/>
      <c r="N6" s="163"/>
      <c r="O6" s="163"/>
      <c r="P6" s="163"/>
      <c r="Q6" s="163"/>
      <c r="R6" s="163"/>
      <c r="S6" s="163"/>
      <c r="T6" s="163"/>
      <c r="U6" s="110"/>
    </row>
    <row r="7" spans="2:21" ht="17.25" customHeight="1" thickBot="1" x14ac:dyDescent="0.3">
      <c r="B7" s="3"/>
      <c r="G7" s="37"/>
      <c r="I7" s="179" t="s">
        <v>20</v>
      </c>
      <c r="J7" s="180"/>
      <c r="K7" s="181"/>
      <c r="L7" s="170" t="s">
        <v>47</v>
      </c>
      <c r="M7" s="170"/>
      <c r="N7" s="170"/>
      <c r="O7" s="170"/>
      <c r="P7" s="170"/>
      <c r="Q7" s="170"/>
      <c r="R7" s="170"/>
      <c r="S7" s="170"/>
      <c r="T7" s="171"/>
      <c r="U7" s="111" t="s">
        <v>83</v>
      </c>
    </row>
    <row r="8" spans="2:21" ht="6" customHeight="1" thickBot="1" x14ac:dyDescent="0.3">
      <c r="B8" s="3"/>
      <c r="G8" s="37"/>
      <c r="I8" s="112"/>
      <c r="J8" s="109"/>
      <c r="K8" s="109"/>
      <c r="L8" s="163"/>
      <c r="M8" s="163"/>
      <c r="N8" s="163"/>
      <c r="O8" s="163"/>
      <c r="P8" s="163"/>
      <c r="Q8" s="163"/>
      <c r="R8" s="163"/>
      <c r="S8" s="163"/>
      <c r="T8" s="163"/>
      <c r="U8" s="110"/>
    </row>
    <row r="9" spans="2:21" ht="15" customHeight="1" x14ac:dyDescent="0.25">
      <c r="B9" s="3"/>
      <c r="G9" s="37"/>
      <c r="I9" s="214" t="s">
        <v>9</v>
      </c>
      <c r="J9" s="215"/>
      <c r="K9" s="216"/>
      <c r="L9" s="166" t="s">
        <v>10</v>
      </c>
      <c r="M9" s="166"/>
      <c r="N9" s="166"/>
      <c r="O9" s="166"/>
      <c r="P9" s="166"/>
      <c r="Q9" s="166"/>
      <c r="R9" s="166"/>
      <c r="S9" s="166"/>
      <c r="T9" s="167"/>
      <c r="U9" s="105" t="s">
        <v>84</v>
      </c>
    </row>
    <row r="10" spans="2:21" x14ac:dyDescent="0.25">
      <c r="B10" s="3"/>
      <c r="G10" s="37"/>
      <c r="I10" s="217"/>
      <c r="J10" s="218"/>
      <c r="K10" s="219"/>
      <c r="L10" s="163" t="s">
        <v>11</v>
      </c>
      <c r="M10" s="163"/>
      <c r="N10" s="163"/>
      <c r="O10" s="163"/>
      <c r="P10" s="163"/>
      <c r="Q10" s="163"/>
      <c r="R10" s="163"/>
      <c r="S10" s="163"/>
      <c r="T10" s="164"/>
      <c r="U10" s="106" t="s">
        <v>85</v>
      </c>
    </row>
    <row r="11" spans="2:21" ht="15" customHeight="1" thickBot="1" x14ac:dyDescent="0.3">
      <c r="B11" s="3"/>
      <c r="G11" s="37"/>
      <c r="I11" s="220"/>
      <c r="J11" s="221"/>
      <c r="K11" s="222"/>
      <c r="L11" s="168" t="s">
        <v>31</v>
      </c>
      <c r="M11" s="168"/>
      <c r="N11" s="168"/>
      <c r="O11" s="168"/>
      <c r="P11" s="168"/>
      <c r="Q11" s="168"/>
      <c r="R11" s="168"/>
      <c r="S11" s="168"/>
      <c r="T11" s="169"/>
      <c r="U11" s="107" t="s">
        <v>86</v>
      </c>
    </row>
    <row r="12" spans="2:21" ht="6" customHeight="1" thickBot="1" x14ac:dyDescent="0.3">
      <c r="B12" s="3"/>
      <c r="G12" s="37"/>
      <c r="I12" s="109"/>
      <c r="J12" s="109"/>
      <c r="K12" s="109"/>
      <c r="L12" s="163"/>
      <c r="M12" s="163"/>
      <c r="N12" s="163"/>
      <c r="O12" s="163"/>
      <c r="P12" s="163"/>
      <c r="Q12" s="163"/>
      <c r="R12" s="163"/>
      <c r="S12" s="163"/>
      <c r="T12" s="163"/>
      <c r="U12" s="110"/>
    </row>
    <row r="13" spans="2:21" ht="15" customHeight="1" thickBot="1" x14ac:dyDescent="0.3">
      <c r="B13" s="3"/>
      <c r="G13" s="41"/>
      <c r="I13" s="223" t="s">
        <v>79</v>
      </c>
      <c r="J13" s="224"/>
      <c r="K13" s="225"/>
      <c r="L13" s="170" t="s">
        <v>95</v>
      </c>
      <c r="M13" s="170"/>
      <c r="N13" s="170"/>
      <c r="O13" s="170"/>
      <c r="P13" s="170"/>
      <c r="Q13" s="170"/>
      <c r="R13" s="170"/>
      <c r="S13" s="170"/>
      <c r="T13" s="171"/>
      <c r="U13" s="111" t="s">
        <v>87</v>
      </c>
    </row>
    <row r="14" spans="2:21" ht="6" customHeight="1" thickBot="1" x14ac:dyDescent="0.3">
      <c r="B14" s="3"/>
      <c r="G14" s="41"/>
      <c r="I14" s="4"/>
      <c r="L14" s="161"/>
      <c r="M14" s="161"/>
      <c r="N14" s="161"/>
      <c r="O14" s="161"/>
      <c r="P14" s="161"/>
      <c r="Q14" s="161"/>
      <c r="R14" s="161"/>
      <c r="S14" s="161"/>
      <c r="T14" s="161"/>
      <c r="U14" s="100"/>
    </row>
    <row r="15" spans="2:21" ht="30" customHeight="1" x14ac:dyDescent="0.25">
      <c r="B15" s="23"/>
      <c r="C15" s="17"/>
      <c r="D15" s="5"/>
      <c r="E15" s="5"/>
      <c r="F15" s="5"/>
      <c r="G15" s="24"/>
      <c r="H15" s="5"/>
      <c r="I15" s="174" t="s">
        <v>6</v>
      </c>
      <c r="J15" s="133"/>
      <c r="K15" s="155"/>
      <c r="L15" s="149" t="s">
        <v>46</v>
      </c>
      <c r="M15" s="149"/>
      <c r="N15" s="149"/>
      <c r="O15" s="149"/>
      <c r="P15" s="149"/>
      <c r="Q15" s="149"/>
      <c r="R15" s="149"/>
      <c r="S15" s="149"/>
      <c r="T15" s="150"/>
      <c r="U15" s="105" t="s">
        <v>88</v>
      </c>
    </row>
    <row r="16" spans="2:21" ht="15" customHeight="1" x14ac:dyDescent="0.25">
      <c r="B16" s="23"/>
      <c r="C16" s="17"/>
      <c r="D16" s="5"/>
      <c r="E16" s="5"/>
      <c r="F16" s="5"/>
      <c r="G16" s="24"/>
      <c r="H16" s="5"/>
      <c r="I16" s="175"/>
      <c r="J16" s="135"/>
      <c r="K16" s="156"/>
      <c r="L16" s="161" t="s">
        <v>26</v>
      </c>
      <c r="M16" s="161"/>
      <c r="N16" s="161"/>
      <c r="O16" s="161"/>
      <c r="P16" s="161"/>
      <c r="Q16" s="161"/>
      <c r="R16" s="161"/>
      <c r="S16" s="161"/>
      <c r="T16" s="162"/>
      <c r="U16" s="106" t="s">
        <v>89</v>
      </c>
    </row>
    <row r="17" spans="1:22" x14ac:dyDescent="0.25">
      <c r="B17" s="23"/>
      <c r="C17" s="17"/>
      <c r="D17" s="5"/>
      <c r="E17" s="5"/>
      <c r="F17" s="5"/>
      <c r="G17" s="24"/>
      <c r="H17" s="5"/>
      <c r="I17" s="175"/>
      <c r="J17" s="135"/>
      <c r="K17" s="156"/>
      <c r="L17" s="163" t="s">
        <v>45</v>
      </c>
      <c r="M17" s="163"/>
      <c r="N17" s="163"/>
      <c r="O17" s="163"/>
      <c r="P17" s="163"/>
      <c r="Q17" s="163"/>
      <c r="R17" s="163"/>
      <c r="S17" s="163"/>
      <c r="T17" s="164"/>
      <c r="U17" s="106" t="s">
        <v>90</v>
      </c>
    </row>
    <row r="18" spans="1:22" ht="15.75" thickBot="1" x14ac:dyDescent="0.3">
      <c r="B18" s="43"/>
      <c r="C18" s="44"/>
      <c r="D18" s="25"/>
      <c r="E18" s="25"/>
      <c r="F18" s="25"/>
      <c r="G18" s="26"/>
      <c r="H18" s="5"/>
      <c r="I18" s="176"/>
      <c r="J18" s="135"/>
      <c r="K18" s="156"/>
      <c r="L18" s="161" t="s">
        <v>16</v>
      </c>
      <c r="M18" s="161"/>
      <c r="N18" s="161"/>
      <c r="O18" s="161"/>
      <c r="P18" s="161"/>
      <c r="Q18" s="161"/>
      <c r="R18" s="161"/>
      <c r="S18" s="161"/>
      <c r="T18" s="162"/>
      <c r="U18" s="106" t="s">
        <v>91</v>
      </c>
    </row>
    <row r="19" spans="1:22" ht="15.75" thickBot="1" x14ac:dyDescent="0.3">
      <c r="B19" s="17"/>
      <c r="C19" s="17"/>
      <c r="D19" s="45"/>
      <c r="E19" s="5"/>
      <c r="F19" s="5"/>
      <c r="G19" s="5"/>
      <c r="H19" s="5"/>
      <c r="I19" s="176"/>
      <c r="J19" s="135"/>
      <c r="K19" s="156"/>
      <c r="L19" s="161" t="s">
        <v>30</v>
      </c>
      <c r="M19" s="161"/>
      <c r="N19" s="161"/>
      <c r="O19" s="161"/>
      <c r="P19" s="161"/>
      <c r="Q19" s="161"/>
      <c r="R19" s="161"/>
      <c r="S19" s="161"/>
      <c r="T19" s="162"/>
      <c r="U19" s="106" t="s">
        <v>92</v>
      </c>
    </row>
    <row r="20" spans="1:22" ht="15" customHeight="1" thickBot="1" x14ac:dyDescent="0.3">
      <c r="B20" s="2" t="s">
        <v>50</v>
      </c>
      <c r="C20" s="17"/>
      <c r="D20" s="67" t="s">
        <v>77</v>
      </c>
      <c r="E20" s="5"/>
      <c r="F20" s="5"/>
      <c r="G20" s="67" t="str">
        <f>IF(B3&gt;0,Chequeo!$B$20)</f>
        <v>CORRECTO</v>
      </c>
      <c r="H20" s="5"/>
      <c r="I20" s="177"/>
      <c r="J20" s="143"/>
      <c r="K20" s="178"/>
      <c r="L20" s="151" t="s">
        <v>25</v>
      </c>
      <c r="M20" s="151"/>
      <c r="N20" s="151"/>
      <c r="O20" s="151"/>
      <c r="P20" s="151"/>
      <c r="Q20" s="151"/>
      <c r="R20" s="151"/>
      <c r="S20" s="151"/>
      <c r="T20" s="152"/>
      <c r="U20" s="107" t="s">
        <v>93</v>
      </c>
    </row>
    <row r="21" spans="1:22" ht="6" customHeight="1" x14ac:dyDescent="0.25">
      <c r="B21" s="17"/>
      <c r="C21" s="1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3"/>
    </row>
    <row r="22" spans="1:22" ht="7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4"/>
      <c r="P22" s="2"/>
      <c r="Q22" s="2"/>
      <c r="R22" s="2"/>
      <c r="S22" s="2"/>
      <c r="T22" s="2"/>
      <c r="U22" s="2"/>
      <c r="V22" s="2"/>
    </row>
    <row r="23" spans="1:22" ht="4.5" customHeight="1" x14ac:dyDescent="0.25"/>
    <row r="24" spans="1:22" ht="17.25" x14ac:dyDescent="0.25">
      <c r="B24" s="8" t="s">
        <v>15</v>
      </c>
      <c r="C24" s="7"/>
      <c r="D24" s="7"/>
      <c r="E24" s="19"/>
      <c r="F24" s="19"/>
      <c r="G24" s="19"/>
      <c r="H24" s="19"/>
      <c r="I24" s="19"/>
      <c r="J24" s="19"/>
      <c r="K24" s="19"/>
      <c r="L24" s="7"/>
      <c r="M24" s="7"/>
      <c r="N24" s="7"/>
      <c r="O24" s="7"/>
      <c r="P24" s="7"/>
      <c r="Q24" s="165"/>
      <c r="R24" s="165"/>
      <c r="S24" s="165"/>
      <c r="T24" s="159"/>
      <c r="U24" s="7"/>
      <c r="V24" s="7"/>
    </row>
    <row r="25" spans="1:22" ht="6" customHeight="1" thickBot="1" x14ac:dyDescent="0.3">
      <c r="D25" s="10"/>
      <c r="E25" s="10"/>
      <c r="G25" s="10"/>
      <c r="H25" s="10"/>
      <c r="I25" s="10"/>
      <c r="J25" s="10"/>
      <c r="K25" s="10"/>
      <c r="T25" s="6"/>
    </row>
    <row r="26" spans="1:22" ht="15.75" thickBot="1" x14ac:dyDescent="0.3">
      <c r="B26" s="118" t="s">
        <v>110</v>
      </c>
      <c r="G26" s="194" t="s">
        <v>32</v>
      </c>
      <c r="I26" s="54" t="s">
        <v>51</v>
      </c>
      <c r="J26" s="57">
        <f>Parámetros!D$14</f>
        <v>685.5</v>
      </c>
      <c r="L26" s="66" t="s">
        <v>52</v>
      </c>
      <c r="N26" s="67" t="str">
        <f>IF(J27&gt;J28,Chequeo!$B$20)</f>
        <v>CORRECTO</v>
      </c>
    </row>
    <row r="27" spans="1:22" ht="15.75" thickBot="1" x14ac:dyDescent="0.3">
      <c r="B27" s="119"/>
      <c r="G27" s="195"/>
      <c r="I27" s="39" t="s">
        <v>48</v>
      </c>
      <c r="J27" s="68">
        <f>J26-(Parámetros!D$12*Parámetros!G$13)</f>
        <v>683.5</v>
      </c>
    </row>
    <row r="28" spans="1:22" ht="15.75" thickBot="1" x14ac:dyDescent="0.3">
      <c r="B28" s="119"/>
      <c r="G28" s="195"/>
      <c r="I28" s="116" t="s">
        <v>108</v>
      </c>
      <c r="J28" s="58">
        <f>Parámetros!D$11</f>
        <v>683</v>
      </c>
      <c r="L28" s="66" t="s">
        <v>53</v>
      </c>
      <c r="N28" s="67" t="str">
        <f>IF(J28&gt;J30,Chequeo!$B$20)</f>
        <v>CORRECTO</v>
      </c>
    </row>
    <row r="29" spans="1:22" ht="15" customHeight="1" thickBot="1" x14ac:dyDescent="0.3">
      <c r="B29" s="119"/>
      <c r="D29" s="197" t="s">
        <v>55</v>
      </c>
      <c r="E29" s="198"/>
      <c r="G29" s="196"/>
      <c r="I29" s="117" t="s">
        <v>109</v>
      </c>
      <c r="J29" s="59">
        <f>Parámetros!D$10</f>
        <v>680</v>
      </c>
      <c r="Q29" s="10"/>
      <c r="R29" s="10"/>
      <c r="T29" s="9"/>
    </row>
    <row r="30" spans="1:22" ht="15" customHeight="1" thickBot="1" x14ac:dyDescent="0.3">
      <c r="B30" s="119"/>
      <c r="D30" s="199"/>
      <c r="E30" s="200"/>
      <c r="I30" s="30" t="s">
        <v>33</v>
      </c>
      <c r="J30" s="59">
        <f>Parámetros!D$9</f>
        <v>682</v>
      </c>
      <c r="K30" s="10"/>
      <c r="L30" s="66" t="s">
        <v>60</v>
      </c>
      <c r="N30" s="67" t="str">
        <f>IF(J30&gt;J31,Chequeo!$B$20)</f>
        <v>CORRECTO</v>
      </c>
      <c r="S30" s="9"/>
      <c r="T30" s="9"/>
    </row>
    <row r="31" spans="1:22" ht="15" customHeight="1" thickBot="1" x14ac:dyDescent="0.3">
      <c r="B31" s="119"/>
      <c r="D31" s="30" t="s">
        <v>24</v>
      </c>
      <c r="E31" s="68">
        <f>(Parámetros!D$11-Parámetros!D$10)*Parámetros!D$6*Parámetros!D$7</f>
        <v>65.699999999999989</v>
      </c>
      <c r="I31" s="40" t="s">
        <v>59</v>
      </c>
      <c r="J31" s="60">
        <f>Parámetros!D$8</f>
        <v>681</v>
      </c>
      <c r="Q31" s="9"/>
      <c r="R31" s="9"/>
      <c r="S31" s="9"/>
      <c r="T31" s="9"/>
    </row>
    <row r="32" spans="1:22" ht="15.75" thickBot="1" x14ac:dyDescent="0.3">
      <c r="B32" s="119"/>
      <c r="D32" s="61" t="s">
        <v>56</v>
      </c>
      <c r="E32" s="62">
        <f>Parámetros!C$5-0.001</f>
        <v>64.998999999999995</v>
      </c>
      <c r="F32" s="10"/>
      <c r="G32" s="63" t="s">
        <v>38</v>
      </c>
    </row>
    <row r="33" spans="2:20" ht="15.75" thickBot="1" x14ac:dyDescent="0.3">
      <c r="B33" s="119"/>
      <c r="D33" s="140" t="str">
        <f>IF(E31&gt;E32,Chequeo!B20)</f>
        <v>CORRECTO</v>
      </c>
      <c r="E33" s="141"/>
      <c r="G33" s="64" t="s">
        <v>36</v>
      </c>
      <c r="L33" s="66" t="s">
        <v>54</v>
      </c>
      <c r="M33" s="10"/>
      <c r="N33" s="53" t="s">
        <v>2</v>
      </c>
      <c r="O33" s="69">
        <f>$E$31/Parámetros!$E$16</f>
        <v>3.3692307692307688</v>
      </c>
      <c r="P33" s="10"/>
      <c r="Q33" s="67" t="str">
        <f>IF(O33&lt;48,Chequeo!$B$20)</f>
        <v>CORRECTO</v>
      </c>
      <c r="R33" s="10"/>
      <c r="S33" s="32" t="s">
        <v>57</v>
      </c>
      <c r="T33" s="113" t="s">
        <v>96</v>
      </c>
    </row>
    <row r="34" spans="2:20" ht="15.75" customHeight="1" thickBot="1" x14ac:dyDescent="0.3">
      <c r="B34" s="119"/>
      <c r="G34" s="64" t="s">
        <v>49</v>
      </c>
      <c r="I34" s="67" t="str">
        <f>IF(J30&gt;J29,G$33,G35)</f>
        <v>BOMBEO</v>
      </c>
      <c r="S34" s="33" t="s">
        <v>18</v>
      </c>
      <c r="T34" s="114" t="s">
        <v>97</v>
      </c>
    </row>
    <row r="35" spans="2:20" ht="15.75" customHeight="1" thickBot="1" x14ac:dyDescent="0.3">
      <c r="B35" s="119"/>
      <c r="G35" s="64" t="s">
        <v>37</v>
      </c>
      <c r="I35" s="10"/>
      <c r="L35" s="66" t="s">
        <v>66</v>
      </c>
      <c r="N35" s="53" t="s">
        <v>2</v>
      </c>
      <c r="O35" s="69">
        <f>(($E$31*1000)/(30))/3600</f>
        <v>0.60833333333333317</v>
      </c>
      <c r="P35" s="10"/>
      <c r="Q35" s="67" t="str">
        <f>IF(O35&lt;48,Chequeo!$B$20)</f>
        <v>CORRECTO</v>
      </c>
      <c r="R35" s="10"/>
      <c r="S35" s="32" t="s">
        <v>57</v>
      </c>
      <c r="T35" s="113" t="s">
        <v>98</v>
      </c>
    </row>
    <row r="36" spans="2:20" ht="15.75" customHeight="1" thickBot="1" x14ac:dyDescent="0.3">
      <c r="B36" s="119"/>
      <c r="D36" s="1" t="s">
        <v>23</v>
      </c>
      <c r="G36" s="65" t="s">
        <v>39</v>
      </c>
      <c r="I36" s="10"/>
      <c r="K36" s="10"/>
      <c r="L36" s="42"/>
      <c r="M36" s="10"/>
      <c r="N36" s="34"/>
      <c r="O36" s="34"/>
      <c r="P36" s="10"/>
      <c r="R36" s="10"/>
      <c r="S36" s="33" t="s">
        <v>18</v>
      </c>
      <c r="T36" s="114" t="s">
        <v>97</v>
      </c>
    </row>
    <row r="37" spans="2:20" ht="6" customHeight="1" thickBot="1" x14ac:dyDescent="0.3">
      <c r="B37" s="119"/>
      <c r="I37" s="10"/>
      <c r="J37" s="10"/>
      <c r="K37" s="10"/>
      <c r="Q37" s="22"/>
      <c r="R37" s="22"/>
      <c r="S37" s="22"/>
      <c r="T37" s="29"/>
    </row>
    <row r="38" spans="2:20" x14ac:dyDescent="0.25">
      <c r="B38" s="119"/>
      <c r="D38" s="121" t="s">
        <v>28</v>
      </c>
      <c r="E38" s="122"/>
      <c r="G38" s="125" t="s">
        <v>22</v>
      </c>
      <c r="H38" s="126"/>
      <c r="I38" s="126"/>
      <c r="J38" s="126"/>
      <c r="K38" s="147"/>
      <c r="L38" s="129" t="s">
        <v>42</v>
      </c>
      <c r="M38" s="130"/>
      <c r="N38" s="130"/>
      <c r="O38" s="130"/>
      <c r="P38" s="147"/>
      <c r="Q38" s="55" t="s">
        <v>61</v>
      </c>
      <c r="R38" s="55"/>
      <c r="S38" s="55"/>
      <c r="T38" s="12"/>
    </row>
    <row r="39" spans="2:20" ht="15.75" thickBot="1" x14ac:dyDescent="0.3">
      <c r="B39" s="119"/>
      <c r="D39" s="123"/>
      <c r="E39" s="124"/>
      <c r="F39" s="10"/>
      <c r="G39" s="127"/>
      <c r="H39" s="128"/>
      <c r="I39" s="128"/>
      <c r="J39" s="128"/>
      <c r="K39" s="148"/>
      <c r="L39" s="131"/>
      <c r="M39" s="131"/>
      <c r="N39" s="131"/>
      <c r="O39" s="131"/>
      <c r="P39" s="148"/>
      <c r="Q39" s="56" t="s">
        <v>40</v>
      </c>
      <c r="R39" s="56"/>
      <c r="S39" s="56"/>
      <c r="T39" s="18"/>
    </row>
    <row r="40" spans="2:20" ht="6" customHeight="1" thickBot="1" x14ac:dyDescent="0.3">
      <c r="B40" s="119"/>
      <c r="D40" s="9"/>
      <c r="G40" s="9"/>
      <c r="H40" s="9"/>
      <c r="I40" s="9"/>
      <c r="K40" s="10"/>
      <c r="L40" s="9"/>
    </row>
    <row r="41" spans="2:20" x14ac:dyDescent="0.25">
      <c r="B41" s="119"/>
      <c r="D41" s="182" t="s">
        <v>101</v>
      </c>
      <c r="E41" s="183"/>
      <c r="G41" s="132" t="s">
        <v>4</v>
      </c>
      <c r="H41" s="133"/>
      <c r="I41" s="133"/>
      <c r="J41" s="133"/>
      <c r="K41" s="27"/>
      <c r="L41" s="160" t="s">
        <v>67</v>
      </c>
      <c r="M41" s="160"/>
      <c r="N41" s="160"/>
      <c r="O41" s="160"/>
      <c r="P41" s="133"/>
      <c r="Q41" s="133"/>
      <c r="R41" s="133"/>
      <c r="S41" s="133"/>
      <c r="T41" s="155"/>
    </row>
    <row r="42" spans="2:20" ht="6" customHeight="1" x14ac:dyDescent="0.25">
      <c r="B42" s="119"/>
      <c r="D42" s="184"/>
      <c r="E42" s="185"/>
      <c r="G42" s="48"/>
      <c r="H42" s="49"/>
      <c r="I42" s="49"/>
      <c r="J42" s="50"/>
      <c r="K42" s="51"/>
      <c r="L42" s="50"/>
      <c r="M42" s="50"/>
      <c r="N42" s="50"/>
      <c r="O42" s="50"/>
      <c r="P42" s="50"/>
      <c r="Q42" s="50"/>
      <c r="R42" s="50"/>
      <c r="S42" s="50"/>
      <c r="T42" s="52"/>
    </row>
    <row r="43" spans="2:20" x14ac:dyDescent="0.25">
      <c r="B43" s="119"/>
      <c r="D43" s="186"/>
      <c r="E43" s="185"/>
      <c r="G43" s="134" t="s">
        <v>7</v>
      </c>
      <c r="H43" s="135"/>
      <c r="I43" s="135"/>
      <c r="J43" s="135"/>
      <c r="K43" s="10"/>
      <c r="L43" s="136" t="s">
        <v>8</v>
      </c>
      <c r="M43" s="136"/>
      <c r="N43" s="136"/>
      <c r="O43" s="136"/>
      <c r="T43" s="41"/>
    </row>
    <row r="44" spans="2:20" ht="6" customHeight="1" x14ac:dyDescent="0.25">
      <c r="B44" s="119"/>
      <c r="D44" s="186"/>
      <c r="E44" s="185"/>
      <c r="G44" s="48"/>
      <c r="H44" s="49"/>
      <c r="I44" s="49"/>
      <c r="J44" s="50"/>
      <c r="K44" s="51"/>
      <c r="T44" s="41"/>
    </row>
    <row r="45" spans="2:20" x14ac:dyDescent="0.25">
      <c r="B45" s="119"/>
      <c r="D45" s="186"/>
      <c r="E45" s="185"/>
      <c r="G45" s="137" t="s">
        <v>3</v>
      </c>
      <c r="H45" s="138"/>
      <c r="I45" s="138"/>
      <c r="J45" s="138"/>
      <c r="K45" s="10"/>
      <c r="L45" s="136"/>
      <c r="M45" s="135"/>
      <c r="N45" s="135"/>
      <c r="O45" s="135"/>
      <c r="P45" s="10"/>
      <c r="Q45" s="136" t="s">
        <v>62</v>
      </c>
      <c r="R45" s="136"/>
      <c r="S45" s="136"/>
      <c r="T45" s="156"/>
    </row>
    <row r="46" spans="2:20" x14ac:dyDescent="0.25">
      <c r="B46" s="119"/>
      <c r="D46" s="186"/>
      <c r="E46" s="185"/>
      <c r="F46" s="10"/>
      <c r="G46" s="139"/>
      <c r="H46" s="138"/>
      <c r="I46" s="138"/>
      <c r="J46" s="138"/>
      <c r="K46" s="159"/>
      <c r="L46" s="153" t="s">
        <v>65</v>
      </c>
      <c r="M46" s="153"/>
      <c r="N46" s="153"/>
      <c r="O46" s="153"/>
      <c r="P46" s="159"/>
      <c r="Q46" s="136" t="s">
        <v>43</v>
      </c>
      <c r="R46" s="136"/>
      <c r="S46" s="136"/>
      <c r="T46" s="156"/>
    </row>
    <row r="47" spans="2:20" ht="15.75" thickBot="1" x14ac:dyDescent="0.3">
      <c r="B47" s="119"/>
      <c r="D47" s="187"/>
      <c r="E47" s="188"/>
      <c r="G47" s="127"/>
      <c r="H47" s="128"/>
      <c r="I47" s="128"/>
      <c r="J47" s="128"/>
      <c r="K47" s="148"/>
      <c r="L47" s="154"/>
      <c r="M47" s="154"/>
      <c r="N47" s="154"/>
      <c r="O47" s="154"/>
      <c r="P47" s="148"/>
      <c r="Q47" s="157" t="s">
        <v>63</v>
      </c>
      <c r="R47" s="157"/>
      <c r="S47" s="157"/>
      <c r="T47" s="158"/>
    </row>
    <row r="48" spans="2:20" ht="6" customHeight="1" thickBot="1" x14ac:dyDescent="0.3">
      <c r="B48" s="119"/>
      <c r="D48" s="9"/>
      <c r="J48" s="9"/>
      <c r="K48" s="10"/>
    </row>
    <row r="49" spans="2:20" x14ac:dyDescent="0.25">
      <c r="B49" s="119"/>
      <c r="D49" s="121" t="s">
        <v>5</v>
      </c>
      <c r="E49" s="122"/>
      <c r="G49" s="132" t="s">
        <v>34</v>
      </c>
      <c r="H49" s="133"/>
      <c r="I49" s="133"/>
      <c r="J49" s="133"/>
      <c r="K49" s="27"/>
      <c r="L49" s="144" t="s">
        <v>41</v>
      </c>
      <c r="M49" s="145"/>
      <c r="N49" s="145"/>
      <c r="O49" s="145"/>
      <c r="P49" s="27"/>
      <c r="Q49" s="145" t="s">
        <v>44</v>
      </c>
      <c r="R49" s="145"/>
      <c r="S49" s="145"/>
      <c r="T49" s="155"/>
    </row>
    <row r="50" spans="2:20" ht="15.75" thickBot="1" x14ac:dyDescent="0.3">
      <c r="B50" s="120"/>
      <c r="D50" s="123"/>
      <c r="E50" s="124"/>
      <c r="F50" s="10"/>
      <c r="G50" s="142" t="s">
        <v>35</v>
      </c>
      <c r="H50" s="143"/>
      <c r="I50" s="143"/>
      <c r="J50" s="143"/>
      <c r="K50" s="28"/>
      <c r="L50" s="146" t="s">
        <v>64</v>
      </c>
      <c r="M50" s="143"/>
      <c r="N50" s="143"/>
      <c r="O50" s="143"/>
      <c r="P50" s="38"/>
      <c r="Q50" s="56"/>
      <c r="R50" s="56"/>
      <c r="S50" s="56"/>
      <c r="T50" s="18"/>
    </row>
    <row r="51" spans="2:20" x14ac:dyDescent="0.25">
      <c r="K51" s="10"/>
      <c r="Q51" s="9"/>
      <c r="R51" s="9"/>
      <c r="S51" s="9"/>
      <c r="T51" s="9"/>
    </row>
  </sheetData>
  <sheetProtection algorithmName="SHA-512" hashValue="ZjCbkQNlU5FVicc481X7/+GOpoikWi/xHiSFnwPevP9O/GEJfi/08rLVFhZGvPgiQ2GYFTNMyKE4y0Z7/OfNKQ==" saltValue="jb2Vz51N7IXHR3QzilSzIg==" spinCount="100000" sheet="1" objects="1" scenarios="1" selectLockedCells="1" selectUnlockedCells="1"/>
  <mergeCells count="56">
    <mergeCell ref="B2:G2"/>
    <mergeCell ref="B3:B4"/>
    <mergeCell ref="I3:K5"/>
    <mergeCell ref="I9:K11"/>
    <mergeCell ref="I13:K13"/>
    <mergeCell ref="I15:K20"/>
    <mergeCell ref="I7:K7"/>
    <mergeCell ref="D38:E39"/>
    <mergeCell ref="D41:E47"/>
    <mergeCell ref="C3:G3"/>
    <mergeCell ref="C4:G4"/>
    <mergeCell ref="G26:G29"/>
    <mergeCell ref="K46:K47"/>
    <mergeCell ref="D29:E30"/>
    <mergeCell ref="L3:T3"/>
    <mergeCell ref="L4:T4"/>
    <mergeCell ref="L5:T5"/>
    <mergeCell ref="L6:T6"/>
    <mergeCell ref="L7:T7"/>
    <mergeCell ref="L8:T8"/>
    <mergeCell ref="L9:T9"/>
    <mergeCell ref="L10:T10"/>
    <mergeCell ref="L11:T11"/>
    <mergeCell ref="L14:T14"/>
    <mergeCell ref="L12:T12"/>
    <mergeCell ref="L13:T13"/>
    <mergeCell ref="L15:T15"/>
    <mergeCell ref="L20:T20"/>
    <mergeCell ref="L46:O47"/>
    <mergeCell ref="L45:O45"/>
    <mergeCell ref="Q49:T49"/>
    <mergeCell ref="Q45:T45"/>
    <mergeCell ref="Q46:T46"/>
    <mergeCell ref="Q47:T47"/>
    <mergeCell ref="P46:P47"/>
    <mergeCell ref="L41:T41"/>
    <mergeCell ref="P38:P39"/>
    <mergeCell ref="L16:T16"/>
    <mergeCell ref="L17:T17"/>
    <mergeCell ref="L18:T18"/>
    <mergeCell ref="L19:T19"/>
    <mergeCell ref="Q24:T24"/>
    <mergeCell ref="B26:B50"/>
    <mergeCell ref="D49:E50"/>
    <mergeCell ref="G38:J39"/>
    <mergeCell ref="L38:O39"/>
    <mergeCell ref="G41:J41"/>
    <mergeCell ref="G43:J43"/>
    <mergeCell ref="L43:O43"/>
    <mergeCell ref="G45:J47"/>
    <mergeCell ref="D33:E33"/>
    <mergeCell ref="G49:J49"/>
    <mergeCell ref="G50:J50"/>
    <mergeCell ref="L49:O49"/>
    <mergeCell ref="L50:O50"/>
    <mergeCell ref="K38:K39"/>
  </mergeCells>
  <pageMargins left="0.7" right="0.7" top="0.75" bottom="0.75" header="0.3" footer="0.3"/>
  <pageSetup paperSize="9" orientation="portrait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Parámetros</vt:lpstr>
      <vt:lpstr>Chequeo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NOVAL DE LA ROZA</dc:creator>
  <cp:lastModifiedBy>JOSE JULIAN TEMPRADO PEREZ</cp:lastModifiedBy>
  <dcterms:created xsi:type="dcterms:W3CDTF">2021-09-21T07:02:28Z</dcterms:created>
  <dcterms:modified xsi:type="dcterms:W3CDTF">2024-02-29T10:56:47Z</dcterms:modified>
</cp:coreProperties>
</file>