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Sistema urbano de drenaje sostenible\"/>
    </mc:Choice>
  </mc:AlternateContent>
  <xr:revisionPtr revIDLastSave="0" documentId="8_{4957853C-CCF7-4455-9935-6B6A84224E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B3" i="2"/>
  <c r="G20" i="2" s="1"/>
  <c r="J36" i="2" l="1"/>
  <c r="J26" i="2" l="1"/>
  <c r="J27" i="2" s="1"/>
  <c r="J33" i="2" l="1"/>
  <c r="J34" i="2" l="1"/>
  <c r="J35" i="2" s="1"/>
  <c r="O34" i="2" s="1"/>
  <c r="J29" i="2"/>
  <c r="J28" i="2"/>
  <c r="N26" i="2" s="1"/>
  <c r="Q34" i="2" l="1"/>
  <c r="N28" i="2"/>
  <c r="E29" i="2"/>
  <c r="D31" i="2" s="1"/>
  <c r="J31" i="2" l="1"/>
  <c r="J30" i="2"/>
  <c r="N31" i="2" l="1"/>
  <c r="N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E2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(Cota cara superior aljibe celdas - Cota solera) x Ancho x Largo x Índice de huecos
 </t>
        </r>
      </text>
    </comment>
  </commentList>
</comments>
</file>

<file path=xl/sharedStrings.xml><?xml version="1.0" encoding="utf-8"?>
<sst xmlns="http://schemas.openxmlformats.org/spreadsheetml/2006/main" count="111" uniqueCount="111">
  <si>
    <t>uds</t>
  </si>
  <si>
    <t>m3</t>
  </si>
  <si>
    <t>m/s</t>
  </si>
  <si>
    <t>Tiempo de desagüe (horas)</t>
  </si>
  <si>
    <t>Accesos para limpieza</t>
  </si>
  <si>
    <t xml:space="preserve">Retranqueos </t>
  </si>
  <si>
    <t>Pozo POST (rebosadero)</t>
  </si>
  <si>
    <t>Documentos adicionales (en función del diseño)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</si>
  <si>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</si>
  <si>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</si>
  <si>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</si>
  <si>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</si>
  <si>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</si>
  <si>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</si>
  <si>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t xml:space="preserve"> - Ficha bombas propuestas.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</si>
  <si>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</si>
  <si>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POZO FINAL: Cota del culatón del pozo de fin de parcela.</t>
  </si>
  <si>
    <t>Doc. Solución Elegida</t>
  </si>
  <si>
    <t>Planos de planta (en dwg y PDF)</t>
  </si>
  <si>
    <t>Perfil longitudinal (en dwg y PDF)</t>
  </si>
  <si>
    <t>K: Coeficiente de permeabilidad (m/s)</t>
  </si>
  <si>
    <t>Mecanismos (desarenador / filtro / rejillas / …).</t>
  </si>
  <si>
    <t>Comprobaciones adicionales:</t>
  </si>
  <si>
    <t>Volumen útil del SUDS (m3)</t>
  </si>
  <si>
    <t>Superficie de SUDS (m2)</t>
  </si>
  <si>
    <t xml:space="preserve"> - Cualquier documento adicional (escrito o gráfico) que permita definir la solución planteada por el proyectista.</t>
  </si>
  <si>
    <t xml:space="preserve"> - Ficha y detalles de los pavimentos drenantes (baldosas / adoquines / césped armado / …).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</si>
  <si>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</si>
  <si>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r>
      <t xml:space="preserve"> K &gt; 10</t>
    </r>
    <r>
      <rPr>
        <b/>
        <vertAlign val="superscript"/>
        <sz val="11"/>
        <color theme="1"/>
        <rFont val="Calibri"/>
        <family val="2"/>
        <scheme val="minor"/>
      </rPr>
      <t xml:space="preserve">-5 </t>
    </r>
    <r>
      <rPr>
        <b/>
        <sz val="11"/>
        <color theme="1"/>
        <rFont val="Calibri"/>
        <family val="2"/>
        <scheme val="minor"/>
      </rPr>
      <t xml:space="preserve">(bueno o muy bueno) </t>
    </r>
  </si>
  <si>
    <t xml:space="preserve"> Pozo PRE (tratamiento previo)</t>
  </si>
  <si>
    <t>La propuesta debe garantizar el filtrado previo para evitar que lleguen sedimentos a las celdas.</t>
  </si>
  <si>
    <t>Comprobar los señalados por la norma zonal + 3 metros a linderos + 8 metros a edificacion + 30 metros a fosas sépticas.</t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</si>
  <si>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</si>
  <si>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</si>
  <si>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</si>
  <si>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¿Coherencia cotas?</t>
  </si>
  <si>
    <t xml:space="preserve">Pozo fin de parcela (cota) </t>
  </si>
  <si>
    <t>Desagüe de fondo</t>
  </si>
  <si>
    <t>Geotextil</t>
  </si>
  <si>
    <t>Las celdas del SUDS deben estar envueltas por un geotextil permeable.</t>
  </si>
  <si>
    <t>Base de apoyo</t>
  </si>
  <si>
    <t>Válvula antiretorno</t>
  </si>
  <si>
    <t>Evitará que por rebose de la acometida se pueda contaminar el depósito de celdas.</t>
  </si>
  <si>
    <t>Diámetro mínimo recomendado del pozo --&gt; 1,1 metros</t>
  </si>
  <si>
    <t>Perímetro del SUDS (m)</t>
  </si>
  <si>
    <t>Superficie SUDS / Perímetro SUDS</t>
  </si>
  <si>
    <t>Capacidad portante del conjunto de celdas</t>
  </si>
  <si>
    <t xml:space="preserve"> - Ficha y detalles elementos de infiltración (celdas plásticas / geotextiles permeables / geomallas impermables / tubos ranurados de drenaje /  …).</t>
  </si>
  <si>
    <t>Si se va a colocar bajo un vial deberá aportarse el cálculo de la capacidad portante de las celdas.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</si>
  <si>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</si>
  <si>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</si>
  <si>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Acometida al pozo PRE (cota)</t>
  </si>
  <si>
    <t>CORRECTO</t>
  </si>
  <si>
    <t>Solera arqueta desfavorable (cota)</t>
  </si>
  <si>
    <t>¿Cota acometida pozo PRE &gt; cota rebosadero?</t>
  </si>
  <si>
    <t>¿Cota rebosadero &gt; Cota pozo final parcela?</t>
  </si>
  <si>
    <t>¿Cota pozo final parcela &gt; Cota pozo viario?</t>
  </si>
  <si>
    <t>¿Desagüe (fondo y laterales) &lt; 48 horas?</t>
  </si>
  <si>
    <t>¿Volumen útil &gt; Volumen propuesto?</t>
  </si>
  <si>
    <t>Volumen propuesto (m3)</t>
  </si>
  <si>
    <t>Doc. Esenciales</t>
  </si>
  <si>
    <t>POZO VIARIO: Cota de acometida del pozo en viario.</t>
  </si>
  <si>
    <t>Se recomienda que las celdas plásticas apoyen sobre una cama granular o de arena.</t>
  </si>
  <si>
    <t>Se recomienda incorporar módulos específicos que sirvan para mantenimiento y limpieza.</t>
  </si>
  <si>
    <t>Canto útil del SUDS (m)</t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</si>
  <si>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</si>
  <si>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DISTANCIA DEL SUDS A ARQUETA MÁS DESFAVORABLE</t>
  </si>
  <si>
    <t>PENDIENTE DEL COLECTOR QUE CONECTA EL SUDS CON LA ARQUETA MÁS DESFAVORABLE</t>
  </si>
  <si>
    <t>COTA SOLERA ARQUETA MÁS DESFAVORABLE</t>
  </si>
  <si>
    <t>COTA DE TAPA DE LA ARQUETA MÁS DESFAVORABLE</t>
  </si>
  <si>
    <t>Celdas a rellenar por proyectista</t>
  </si>
  <si>
    <t>¿SE HA CALCULADO EL K?</t>
  </si>
  <si>
    <t xml:space="preserve"> - Geometría acotada de SUDS + Retranqueos de los SUDS (NNUU + Disp. Ad. 3ª)</t>
  </si>
  <si>
    <t>Secciones tipo</t>
  </si>
  <si>
    <t>3.1</t>
  </si>
  <si>
    <t>3.2</t>
  </si>
  <si>
    <t>3.10 / 3.13 / 3.14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</si>
  <si>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</si>
  <si>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</si>
  <si>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</si>
  <si>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</si>
  <si>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</si>
  <si>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</si>
  <si>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</si>
  <si>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</si>
  <si>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</si>
  <si>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</si>
  <si>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</si>
  <si>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</si>
  <si>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</si>
  <si>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</si>
  <si>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3.1 / 3.2 / 3.4 / 3.5 / 3.11</t>
  </si>
  <si>
    <t>Documentos para proyecto básico (para cada solución de drenaje interior se indican los esenciales y los que es posible que sean necesarios en función de la propuesta):</t>
  </si>
  <si>
    <r>
      <t xml:space="preserve">La </t>
    </r>
    <r>
      <rPr>
        <b/>
        <sz val="11"/>
        <color theme="1"/>
        <rFont val="Calibri"/>
        <family val="2"/>
        <scheme val="minor"/>
      </rPr>
      <t>arqueta más desfavorable</t>
    </r>
    <r>
      <rPr>
        <sz val="11"/>
        <color theme="1"/>
        <rFont val="Calibri"/>
        <family val="2"/>
        <scheme val="minor"/>
      </rPr>
      <t xml:space="preserve"> es aquella que estando conectada directamente con una rejilla, imbornal y/o bajante, esté situada en un punto de la parcela tal que la combinación de la cota de su solera, su distancia al SUDS, y la pendiente longitudinal del colector que conecte a ambos, </t>
    </r>
    <r>
      <rPr>
        <b/>
        <sz val="11"/>
        <color theme="1"/>
        <rFont val="Calibri"/>
        <family val="2"/>
        <scheme val="minor"/>
      </rPr>
      <t>generará el longitudinal “crítico”</t>
    </r>
    <r>
      <rPr>
        <sz val="11"/>
        <color theme="1"/>
        <rFont val="Calibri"/>
        <family val="2"/>
        <scheme val="minor"/>
      </rPr>
      <t xml:space="preserve"> que obligue a que el SUDS sea más profundo para captar la escorrentía de dicha arqueta:
   - En parcelas con una única plataforma la arqueta más desfavorable suele ser la situada a mayor distancia del SUDS (salvo que se proyecte la red 
     de drenaje interior con distintas pendientes, en cuyo caso habrá que comprobar las distintas combinaciones de distancia + pendiente).
   - En parcelas con varias plataformas habrá que comprobar qué arqueta presenta la combinación “pésima” de cota, distancia al SUDS y pendiente 
     de colector que los une.</t>
    </r>
  </si>
  <si>
    <t>Tanque</t>
  </si>
  <si>
    <t>INF.2) PARÁMETROS TANQUE DE CELDAS:</t>
  </si>
  <si>
    <t>VOLUMEN ÚTIL TANQUE PROPUESTO</t>
  </si>
  <si>
    <t>ANCHO ÚTIL DE TANQUE PROPUESTO</t>
  </si>
  <si>
    <t>LARGO ÚTIL DE TANQUE PROPUESTO</t>
  </si>
  <si>
    <t>ESPESOR ÚTIL DE TANQUE PROPUESTO</t>
  </si>
  <si>
    <t>ÍNDICE DE HUECOS DEL TANQUE</t>
  </si>
  <si>
    <t>COTA SOLERA TANQUE</t>
  </si>
  <si>
    <t>COTA REBOSADERO POZO POST</t>
  </si>
  <si>
    <t>COTA CARA SUPERIOR TANQUE CELDAS</t>
  </si>
  <si>
    <t>TANQUE
DE CELDAS</t>
  </si>
  <si>
    <t>¿Capacidad drenante del tanque?</t>
  </si>
  <si>
    <t>Rebosadero pozo POST (cota)</t>
  </si>
  <si>
    <t>Cara superior tanque (cota)</t>
  </si>
  <si>
    <t>Acometida pozo viario (cota)</t>
  </si>
  <si>
    <t>¿Cota rebosadero ≥ Cota cara superior tanque?</t>
  </si>
  <si>
    <t>Se recomieda que el diámetro del colector que desagua hacia el pozo POST sea inferior o igual a 315.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</si>
</sst>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7">
    <xf numFmtId="0" fontId="0" fillId="0" borderId="0" xfId="0"/>
    <xf numFmtId="0" fontId="0" fillId="4" borderId="0" xfId="0" applyFill="1"/>
    <xf numFmtId="0" fontId="0" fillId="0" borderId="2" xfId="0" applyBorder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3" xfId="0" applyBorder="1"/>
    <xf numFmtId="49" fontId="2" fillId="6" borderId="0" xfId="0" applyNumberFormat="1" applyFont="1" applyFill="1"/>
    <xf numFmtId="49" fontId="0" fillId="6" borderId="0" xfId="0" applyNumberFormat="1" applyFill="1"/>
    <xf numFmtId="0" fontId="0" fillId="6" borderId="0" xfId="0" applyFill="1"/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0" fillId="0" borderId="6" xfId="0" applyBorder="1"/>
    <xf numFmtId="0" fontId="0" fillId="0" borderId="3" xfId="0" applyBorder="1"/>
    <xf numFmtId="49" fontId="2" fillId="0" borderId="2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/>
    <xf numFmtId="0" fontId="5" fillId="0" borderId="0" xfId="0" applyFont="1" applyAlignment="1">
      <alignment horizontal="left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23" xfId="0" applyFont="1" applyBorder="1"/>
    <xf numFmtId="0" fontId="0" fillId="0" borderId="9" xfId="0" applyBorder="1" applyAlignment="1">
      <alignment horizontal="center"/>
    </xf>
    <xf numFmtId="0" fontId="13" fillId="0" borderId="0" xfId="1" applyFill="1" applyBorder="1" applyAlignment="1">
      <alignment vertical="top" wrapText="1"/>
    </xf>
    <xf numFmtId="49" fontId="0" fillId="0" borderId="28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3" borderId="2" xfId="0" applyNumberFormat="1" applyFill="1" applyBorder="1"/>
    <xf numFmtId="49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3" xfId="0" applyFill="1" applyBorder="1"/>
    <xf numFmtId="0" fontId="0" fillId="0" borderId="20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4" fontId="4" fillId="7" borderId="24" xfId="0" applyNumberFormat="1" applyFont="1" applyFill="1" applyBorder="1" applyAlignment="1">
      <alignment horizontal="center"/>
    </xf>
    <xf numFmtId="4" fontId="0" fillId="7" borderId="19" xfId="0" applyNumberFormat="1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2" fontId="0" fillId="7" borderId="24" xfId="0" applyNumberFormat="1" applyFill="1" applyBorder="1" applyAlignment="1">
      <alignment horizontal="center"/>
    </xf>
    <xf numFmtId="0" fontId="16" fillId="0" borderId="0" xfId="0" applyFont="1"/>
    <xf numFmtId="0" fontId="15" fillId="9" borderId="30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23" xfId="0" applyBorder="1" applyAlignment="1">
      <alignment vertical="center" wrapText="1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4" xfId="0" applyFont="1" applyBorder="1"/>
    <xf numFmtId="0" fontId="0" fillId="0" borderId="35" xfId="0" applyBorder="1" applyAlignment="1">
      <alignment horizontal="center"/>
    </xf>
    <xf numFmtId="2" fontId="4" fillId="2" borderId="36" xfId="0" applyNumberFormat="1" applyFont="1" applyFill="1" applyBorder="1" applyAlignment="1">
      <alignment horizontal="center"/>
    </xf>
    <xf numFmtId="0" fontId="4" fillId="0" borderId="20" xfId="0" applyFont="1" applyBorder="1"/>
    <xf numFmtId="0" fontId="4" fillId="0" borderId="32" xfId="0" applyFont="1" applyBorder="1"/>
    <xf numFmtId="0" fontId="6" fillId="0" borderId="15" xfId="0" applyFont="1" applyBorder="1"/>
    <xf numFmtId="0" fontId="2" fillId="0" borderId="16" xfId="0" applyFont="1" applyBorder="1"/>
    <xf numFmtId="164" fontId="2" fillId="2" borderId="37" xfId="0" applyNumberFormat="1" applyFont="1" applyFill="1" applyBorder="1" applyAlignment="1">
      <alignment horizontal="center"/>
    </xf>
    <xf numFmtId="164" fontId="2" fillId="0" borderId="14" xfId="0" applyNumberFormat="1" applyFont="1" applyBorder="1"/>
    <xf numFmtId="0" fontId="0" fillId="0" borderId="35" xfId="0" applyBorder="1"/>
    <xf numFmtId="2" fontId="4" fillId="2" borderId="37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0" fillId="0" borderId="12" xfId="0" applyBorder="1"/>
    <xf numFmtId="2" fontId="4" fillId="2" borderId="24" xfId="0" applyNumberFormat="1" applyFont="1" applyFill="1" applyBorder="1" applyAlignment="1">
      <alignment horizontal="center"/>
    </xf>
    <xf numFmtId="0" fontId="0" fillId="0" borderId="31" xfId="0" applyBorder="1"/>
    <xf numFmtId="2" fontId="4" fillId="2" borderId="18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4" fillId="0" borderId="38" xfId="0" applyFont="1" applyBorder="1"/>
    <xf numFmtId="2" fontId="4" fillId="2" borderId="39" xfId="0" applyNumberFormat="1" applyFont="1" applyFill="1" applyBorder="1" applyAlignment="1">
      <alignment horizontal="center"/>
    </xf>
    <xf numFmtId="0" fontId="4" fillId="0" borderId="28" xfId="0" applyFont="1" applyBorder="1"/>
    <xf numFmtId="0" fontId="0" fillId="0" borderId="40" xfId="0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0" fillId="0" borderId="6" xfId="0" applyNumberFormat="1" applyBorder="1"/>
    <xf numFmtId="0" fontId="0" fillId="0" borderId="41" xfId="0" applyBorder="1"/>
    <xf numFmtId="164" fontId="0" fillId="0" borderId="42" xfId="0" applyNumberFormat="1" applyBorder="1"/>
    <xf numFmtId="0" fontId="0" fillId="0" borderId="1" xfId="0" applyBorder="1" applyAlignment="1">
      <alignment vertical="top" wrapText="1"/>
    </xf>
    <xf numFmtId="1" fontId="17" fillId="0" borderId="0" xfId="0" applyNumberFormat="1" applyFont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wrapText="1"/>
    </xf>
    <xf numFmtId="0" fontId="4" fillId="0" borderId="9" xfId="0" applyFont="1" applyBorder="1"/>
    <xf numFmtId="0" fontId="6" fillId="0" borderId="30" xfId="0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9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0" fontId="19" fillId="8" borderId="28" xfId="0" applyFont="1" applyFill="1" applyBorder="1"/>
    <xf numFmtId="0" fontId="4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6" fillId="0" borderId="15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4" fillId="0" borderId="14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6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5" xfId="0" applyFont="1" applyBorder="1" applyAlignment="1">
      <alignment vertical="center" wrapText="1"/>
    </xf>
    <xf numFmtId="0" fontId="0" fillId="0" borderId="16" xfId="0" applyBorder="1"/>
    <xf numFmtId="0" fontId="0" fillId="0" borderId="14" xfId="0" applyBorder="1"/>
    <xf numFmtId="0" fontId="2" fillId="0" borderId="2" xfId="0" applyFont="1" applyBorder="1" applyAlignment="1">
      <alignment vertical="center" wrapText="1"/>
    </xf>
    <xf numFmtId="0" fontId="0" fillId="0" borderId="0" xfId="0"/>
    <xf numFmtId="0" fontId="0" fillId="0" borderId="3" xfId="0" applyBorder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7" xfId="0" applyBorder="1"/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1" fillId="0" borderId="9" xfId="0" applyFont="1" applyBorder="1"/>
    <xf numFmtId="49" fontId="0" fillId="3" borderId="8" xfId="0" applyNumberFormat="1" applyFill="1" applyBorder="1" applyAlignment="1">
      <alignment vertical="center"/>
    </xf>
    <xf numFmtId="0" fontId="0" fillId="3" borderId="10" xfId="0" applyFill="1" applyBorder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9" fillId="0" borderId="6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0" fillId="0" borderId="10" xfId="0" applyBorder="1"/>
    <xf numFmtId="49" fontId="0" fillId="0" borderId="2" xfId="0" applyNumberFormat="1" applyBorder="1"/>
    <xf numFmtId="0" fontId="14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vertical="center"/>
    </xf>
    <xf numFmtId="0" fontId="14" fillId="9" borderId="25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vertical="center"/>
    </xf>
    <xf numFmtId="0" fontId="15" fillId="9" borderId="26" xfId="0" applyFont="1" applyFill="1" applyBorder="1" applyAlignment="1">
      <alignment vertical="center"/>
    </xf>
    <xf numFmtId="49" fontId="0" fillId="3" borderId="8" xfId="0" applyNumberFormat="1" applyFill="1" applyBorder="1"/>
    <xf numFmtId="49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vertical="center" wrapText="1"/>
    </xf>
    <xf numFmtId="0" fontId="15" fillId="9" borderId="26" xfId="0" applyFont="1" applyFill="1" applyBorder="1" applyAlignment="1">
      <alignment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14" xfId="0" applyFont="1" applyFill="1" applyBorder="1"/>
    <xf numFmtId="49" fontId="4" fillId="3" borderId="2" xfId="0" applyNumberFormat="1" applyFont="1" applyFill="1" applyBorder="1" applyAlignment="1">
      <alignment vertical="center"/>
    </xf>
    <xf numFmtId="0" fontId="4" fillId="3" borderId="3" xfId="0" applyFont="1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7" xfId="0" applyFont="1" applyFill="1" applyBorder="1"/>
    <xf numFmtId="0" fontId="15" fillId="9" borderId="23" xfId="0" applyFont="1" applyFill="1" applyBorder="1" applyAlignment="1">
      <alignment horizontal="center"/>
    </xf>
    <xf numFmtId="0" fontId="0" fillId="0" borderId="24" xfId="0" applyBorder="1"/>
    <xf numFmtId="49" fontId="0" fillId="0" borderId="8" xfId="0" applyNumberFormat="1" applyBorder="1"/>
    <xf numFmtId="0" fontId="0" fillId="0" borderId="9" xfId="0" applyBorder="1"/>
    <xf numFmtId="0" fontId="5" fillId="0" borderId="3" xfId="0" applyFont="1" applyBorder="1"/>
    <xf numFmtId="49" fontId="0" fillId="0" borderId="15" xfId="0" applyNumberFormat="1" applyBorder="1"/>
    <xf numFmtId="49" fontId="0" fillId="0" borderId="5" xfId="0" applyNumberFormat="1" applyBorder="1"/>
    <xf numFmtId="0" fontId="9" fillId="0" borderId="0" xfId="0" applyFont="1"/>
    <xf numFmtId="0" fontId="1" fillId="0" borderId="16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1238610</xdr:colOff>
      <xdr:row>17</xdr:row>
      <xdr:rowOff>36619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10</xdr:col>
      <xdr:colOff>93024</xdr:colOff>
      <xdr:row>27</xdr:row>
      <xdr:rowOff>183429</xdr:rowOff>
    </xdr:from>
    <xdr:to>
      <xdr:col>10</xdr:col>
      <xdr:colOff>364234</xdr:colOff>
      <xdr:row>28</xdr:row>
      <xdr:rowOff>28064</xdr:rowOff>
    </xdr:to>
    <xdr:sp macro="" textlink="">
      <xdr:nvSpPr>
        <xdr:cNvPr id="77" name="76 Flecha derech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8602024" y="1451326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80213</xdr:colOff>
      <xdr:row>38</xdr:row>
      <xdr:rowOff>167839</xdr:rowOff>
    </xdr:from>
    <xdr:to>
      <xdr:col>5</xdr:col>
      <xdr:colOff>360948</xdr:colOff>
      <xdr:row>39</xdr:row>
      <xdr:rowOff>0</xdr:rowOff>
    </xdr:to>
    <xdr:sp macro="" textlink="">
      <xdr:nvSpPr>
        <xdr:cNvPr id="117" name="116 Flecha derech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8695046" y="10190256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52</xdr:row>
      <xdr:rowOff>88191</xdr:rowOff>
    </xdr:from>
    <xdr:to>
      <xdr:col>5</xdr:col>
      <xdr:colOff>364234</xdr:colOff>
      <xdr:row>52</xdr:row>
      <xdr:rowOff>133910</xdr:rowOff>
    </xdr:to>
    <xdr:sp macro="" textlink="">
      <xdr:nvSpPr>
        <xdr:cNvPr id="119" name="118 Flecha derech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3987691" y="14788441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45</xdr:row>
      <xdr:rowOff>14110</xdr:rowOff>
    </xdr:from>
    <xdr:to>
      <xdr:col>5</xdr:col>
      <xdr:colOff>364234</xdr:colOff>
      <xdr:row>45</xdr:row>
      <xdr:rowOff>59829</xdr:rowOff>
    </xdr:to>
    <xdr:sp macro="" textlink="">
      <xdr:nvSpPr>
        <xdr:cNvPr id="120" name="119 Flecha derech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3987691" y="12206110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38</xdr:row>
      <xdr:rowOff>116413</xdr:rowOff>
    </xdr:from>
    <xdr:to>
      <xdr:col>10</xdr:col>
      <xdr:colOff>365384</xdr:colOff>
      <xdr:row>38</xdr:row>
      <xdr:rowOff>127002</xdr:rowOff>
    </xdr:to>
    <xdr:sp macro="" textlink="">
      <xdr:nvSpPr>
        <xdr:cNvPr id="121" name="120 Flecha derech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8593649" y="16181913"/>
          <a:ext cx="280735" cy="1058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40</xdr:row>
      <xdr:rowOff>74081</xdr:rowOff>
    </xdr:from>
    <xdr:to>
      <xdr:col>10</xdr:col>
      <xdr:colOff>365384</xdr:colOff>
      <xdr:row>40</xdr:row>
      <xdr:rowOff>119800</xdr:rowOff>
    </xdr:to>
    <xdr:sp macro="" textlink="">
      <xdr:nvSpPr>
        <xdr:cNvPr id="122" name="121 Flecha derech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8699482" y="1142999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42</xdr:row>
      <xdr:rowOff>74081</xdr:rowOff>
    </xdr:from>
    <xdr:to>
      <xdr:col>10</xdr:col>
      <xdr:colOff>365384</xdr:colOff>
      <xdr:row>42</xdr:row>
      <xdr:rowOff>119800</xdr:rowOff>
    </xdr:to>
    <xdr:sp macro="" textlink="">
      <xdr:nvSpPr>
        <xdr:cNvPr id="129" name="128 Flecha derecha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44</xdr:row>
      <xdr:rowOff>74081</xdr:rowOff>
    </xdr:from>
    <xdr:to>
      <xdr:col>10</xdr:col>
      <xdr:colOff>365384</xdr:colOff>
      <xdr:row>44</xdr:row>
      <xdr:rowOff>119800</xdr:rowOff>
    </xdr:to>
    <xdr:sp macro="" textlink="">
      <xdr:nvSpPr>
        <xdr:cNvPr id="130" name="129 Flecha derecha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46</xdr:row>
      <xdr:rowOff>74081</xdr:rowOff>
    </xdr:from>
    <xdr:to>
      <xdr:col>10</xdr:col>
      <xdr:colOff>365384</xdr:colOff>
      <xdr:row>46</xdr:row>
      <xdr:rowOff>119800</xdr:rowOff>
    </xdr:to>
    <xdr:sp macro="" textlink="">
      <xdr:nvSpPr>
        <xdr:cNvPr id="131" name="130 Flecha derecha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48</xdr:row>
      <xdr:rowOff>74081</xdr:rowOff>
    </xdr:from>
    <xdr:to>
      <xdr:col>10</xdr:col>
      <xdr:colOff>365384</xdr:colOff>
      <xdr:row>48</xdr:row>
      <xdr:rowOff>119800</xdr:rowOff>
    </xdr:to>
    <xdr:sp macro="" textlink="">
      <xdr:nvSpPr>
        <xdr:cNvPr id="132" name="131 Flecha derecha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50</xdr:row>
      <xdr:rowOff>74081</xdr:rowOff>
    </xdr:from>
    <xdr:to>
      <xdr:col>10</xdr:col>
      <xdr:colOff>365384</xdr:colOff>
      <xdr:row>50</xdr:row>
      <xdr:rowOff>119800</xdr:rowOff>
    </xdr:to>
    <xdr:sp macro="" textlink="">
      <xdr:nvSpPr>
        <xdr:cNvPr id="133" name="132 Flecha derecha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52</xdr:row>
      <xdr:rowOff>74081</xdr:rowOff>
    </xdr:from>
    <xdr:to>
      <xdr:col>10</xdr:col>
      <xdr:colOff>365384</xdr:colOff>
      <xdr:row>52</xdr:row>
      <xdr:rowOff>119800</xdr:rowOff>
    </xdr:to>
    <xdr:sp macro="" textlink="">
      <xdr:nvSpPr>
        <xdr:cNvPr id="134" name="133 Flecha derecha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8699482" y="178858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52</xdr:row>
      <xdr:rowOff>74081</xdr:rowOff>
    </xdr:from>
    <xdr:to>
      <xdr:col>15</xdr:col>
      <xdr:colOff>365384</xdr:colOff>
      <xdr:row>52</xdr:row>
      <xdr:rowOff>119800</xdr:rowOff>
    </xdr:to>
    <xdr:sp macro="" textlink="">
      <xdr:nvSpPr>
        <xdr:cNvPr id="135" name="134 Flecha derecha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8699482" y="178858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71858</xdr:colOff>
      <xdr:row>26</xdr:row>
      <xdr:rowOff>77605</xdr:rowOff>
    </xdr:from>
    <xdr:to>
      <xdr:col>7</xdr:col>
      <xdr:colOff>343068</xdr:colOff>
      <xdr:row>26</xdr:row>
      <xdr:rowOff>123324</xdr:rowOff>
    </xdr:to>
    <xdr:sp macro="" textlink="">
      <xdr:nvSpPr>
        <xdr:cNvPr id="165" name="164 Flecha derecha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8686691" y="1406877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33</xdr:row>
      <xdr:rowOff>83175</xdr:rowOff>
    </xdr:from>
    <xdr:to>
      <xdr:col>10</xdr:col>
      <xdr:colOff>360948</xdr:colOff>
      <xdr:row>33</xdr:row>
      <xdr:rowOff>128894</xdr:rowOff>
    </xdr:to>
    <xdr:sp macro="" textlink="">
      <xdr:nvSpPr>
        <xdr:cNvPr id="168" name="167 Flecha derecha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8578630" y="15608925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52604</xdr:colOff>
      <xdr:row>27</xdr:row>
      <xdr:rowOff>162448</xdr:rowOff>
    </xdr:from>
    <xdr:to>
      <xdr:col>5</xdr:col>
      <xdr:colOff>361508</xdr:colOff>
      <xdr:row>27</xdr:row>
      <xdr:rowOff>189117</xdr:rowOff>
    </xdr:to>
    <xdr:sp macro="" textlink="">
      <xdr:nvSpPr>
        <xdr:cNvPr id="169" name="168 Flecha derecha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 rot="19517194" flipV="1">
          <a:off x="3947271" y="14354698"/>
          <a:ext cx="308904" cy="266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71858</xdr:colOff>
      <xdr:row>33</xdr:row>
      <xdr:rowOff>77605</xdr:rowOff>
    </xdr:from>
    <xdr:to>
      <xdr:col>7</xdr:col>
      <xdr:colOff>343068</xdr:colOff>
      <xdr:row>33</xdr:row>
      <xdr:rowOff>123324</xdr:rowOff>
    </xdr:to>
    <xdr:sp macro="" textlink="">
      <xdr:nvSpPr>
        <xdr:cNvPr id="172" name="171 Flecha derecha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5744525" y="1406877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80213</xdr:colOff>
      <xdr:row>33</xdr:row>
      <xdr:rowOff>83175</xdr:rowOff>
    </xdr:from>
    <xdr:to>
      <xdr:col>12</xdr:col>
      <xdr:colOff>360948</xdr:colOff>
      <xdr:row>33</xdr:row>
      <xdr:rowOff>128894</xdr:rowOff>
    </xdr:to>
    <xdr:sp macro="" textlink="">
      <xdr:nvSpPr>
        <xdr:cNvPr id="189" name="188 Flecha derecha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8578630" y="15608925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159596</xdr:colOff>
      <xdr:row>31</xdr:row>
      <xdr:rowOff>46044</xdr:rowOff>
    </xdr:from>
    <xdr:to>
      <xdr:col>18</xdr:col>
      <xdr:colOff>61815</xdr:colOff>
      <xdr:row>32</xdr:row>
      <xdr:rowOff>17680</xdr:rowOff>
    </xdr:to>
    <xdr:sp macro="" textlink="">
      <xdr:nvSpPr>
        <xdr:cNvPr id="190" name="189 Flecha derecha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 rot="19517194" flipV="1">
          <a:off x="16031029" y="15296746"/>
          <a:ext cx="308904" cy="4655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52604</xdr:colOff>
      <xdr:row>30</xdr:row>
      <xdr:rowOff>194197</xdr:rowOff>
    </xdr:from>
    <xdr:to>
      <xdr:col>5</xdr:col>
      <xdr:colOff>361508</xdr:colOff>
      <xdr:row>31</xdr:row>
      <xdr:rowOff>38832</xdr:rowOff>
    </xdr:to>
    <xdr:sp macro="" textlink="">
      <xdr:nvSpPr>
        <xdr:cNvPr id="191" name="190 Flecha derecha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 rot="2355365" flipV="1">
          <a:off x="3947271" y="19381780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93024</xdr:colOff>
      <xdr:row>27</xdr:row>
      <xdr:rowOff>183429</xdr:rowOff>
    </xdr:from>
    <xdr:to>
      <xdr:col>12</xdr:col>
      <xdr:colOff>364234</xdr:colOff>
      <xdr:row>28</xdr:row>
      <xdr:rowOff>28064</xdr:rowOff>
    </xdr:to>
    <xdr:sp macro="" textlink="">
      <xdr:nvSpPr>
        <xdr:cNvPr id="155" name="154 Flecha derecha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12031024" y="1451326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33</xdr:row>
      <xdr:rowOff>83175</xdr:rowOff>
    </xdr:from>
    <xdr:to>
      <xdr:col>15</xdr:col>
      <xdr:colOff>360948</xdr:colOff>
      <xdr:row>33</xdr:row>
      <xdr:rowOff>128894</xdr:rowOff>
    </xdr:to>
    <xdr:sp macro="" textlink="">
      <xdr:nvSpPr>
        <xdr:cNvPr id="156" name="155 Flecha derecha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12002516" y="15612136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253554</xdr:colOff>
      <xdr:row>28</xdr:row>
      <xdr:rowOff>108510</xdr:rowOff>
    </xdr:from>
    <xdr:to>
      <xdr:col>16</xdr:col>
      <xdr:colOff>524764</xdr:colOff>
      <xdr:row>28</xdr:row>
      <xdr:rowOff>156488</xdr:rowOff>
    </xdr:to>
    <xdr:sp macro="" textlink="">
      <xdr:nvSpPr>
        <xdr:cNvPr id="160" name="159 Flecha derecha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15322318" y="14749184"/>
          <a:ext cx="271210" cy="4797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zoomScaleNormal="100" workbookViewId="0">
      <selection activeCell="B37" sqref="B37"/>
    </sheetView>
  </sheetViews>
  <sheetFormatPr baseColWidth="10" defaultRowHeight="15" x14ac:dyDescent="0.25"/>
  <cols>
    <col min="1" max="1" width="1.140625" customWidth="1"/>
    <col min="2" max="2" width="122" customWidth="1"/>
    <col min="3" max="3" width="4.85546875" customWidth="1"/>
    <col min="4" max="4" width="4.42578125" customWidth="1"/>
    <col min="5" max="5" width="7.42578125" customWidth="1"/>
    <col min="6" max="6" width="9" customWidth="1"/>
    <col min="7" max="7" width="10.5703125" customWidth="1"/>
    <col min="8" max="8" width="1.42578125" customWidth="1"/>
    <col min="9" max="9" width="101.42578125" customWidth="1"/>
    <col min="10" max="10" width="1.42578125" customWidth="1"/>
    <col min="11" max="11" width="31.140625" customWidth="1"/>
  </cols>
  <sheetData>
    <row r="1" spans="1:7" ht="7.5" customHeight="1" thickBot="1" x14ac:dyDescent="0.3"/>
    <row r="2" spans="1:7" ht="15.75" thickBot="1" x14ac:dyDescent="0.3">
      <c r="B2" s="117" t="s">
        <v>95</v>
      </c>
      <c r="C2" s="71" t="s">
        <v>0</v>
      </c>
      <c r="D2" s="71" t="s">
        <v>1</v>
      </c>
      <c r="E2" s="71" t="s">
        <v>13</v>
      </c>
      <c r="F2" s="71" t="s">
        <v>2</v>
      </c>
      <c r="G2" s="72" t="s">
        <v>12</v>
      </c>
    </row>
    <row r="3" spans="1:7" ht="7.5" customHeight="1" thickBot="1" x14ac:dyDescent="0.3"/>
    <row r="4" spans="1:7" ht="15" customHeight="1" thickBot="1" x14ac:dyDescent="0.3">
      <c r="B4" s="78" t="s">
        <v>15</v>
      </c>
      <c r="C4" s="79"/>
      <c r="D4" s="79"/>
      <c r="E4" s="79"/>
      <c r="F4" s="80">
        <v>7.9999999999999996E-6</v>
      </c>
      <c r="G4" s="81"/>
    </row>
    <row r="5" spans="1:7" ht="15" customHeight="1" thickBot="1" x14ac:dyDescent="0.3">
      <c r="B5" s="94" t="s">
        <v>96</v>
      </c>
      <c r="C5" s="95"/>
      <c r="D5" s="96">
        <v>65</v>
      </c>
      <c r="E5" s="97"/>
      <c r="F5" s="57"/>
      <c r="G5" s="58"/>
    </row>
    <row r="6" spans="1:7" ht="15" customHeight="1" x14ac:dyDescent="0.25">
      <c r="B6" s="92" t="s">
        <v>97</v>
      </c>
      <c r="C6" s="5"/>
      <c r="D6" s="5"/>
      <c r="E6" s="93">
        <v>2</v>
      </c>
      <c r="G6" s="37"/>
    </row>
    <row r="7" spans="1:7" ht="15" customHeight="1" x14ac:dyDescent="0.25">
      <c r="B7" s="77" t="s">
        <v>98</v>
      </c>
      <c r="C7" s="15"/>
      <c r="D7" s="15"/>
      <c r="E7" s="26">
        <v>13</v>
      </c>
      <c r="G7" s="37"/>
    </row>
    <row r="8" spans="1:7" ht="15" customHeight="1" x14ac:dyDescent="0.25">
      <c r="B8" s="73" t="s">
        <v>99</v>
      </c>
      <c r="C8" s="15"/>
      <c r="D8" s="87"/>
      <c r="E8" s="26">
        <v>3</v>
      </c>
      <c r="F8" s="99"/>
      <c r="G8" s="37"/>
    </row>
    <row r="9" spans="1:7" ht="15" customHeight="1" thickBot="1" x14ac:dyDescent="0.3">
      <c r="B9" s="45" t="s">
        <v>100</v>
      </c>
      <c r="C9" s="82"/>
      <c r="D9" s="82"/>
      <c r="E9" s="82"/>
      <c r="F9" s="98"/>
      <c r="G9" s="88">
        <v>0.9</v>
      </c>
    </row>
    <row r="10" spans="1:7" ht="15" customHeight="1" x14ac:dyDescent="0.25">
      <c r="B10" s="76" t="s">
        <v>61</v>
      </c>
      <c r="C10" s="23"/>
      <c r="D10" s="23"/>
      <c r="E10" s="83">
        <v>681</v>
      </c>
      <c r="F10" s="85"/>
      <c r="G10" s="86"/>
    </row>
    <row r="11" spans="1:7" ht="15" customHeight="1" thickBot="1" x14ac:dyDescent="0.3">
      <c r="B11" s="45" t="s">
        <v>16</v>
      </c>
      <c r="C11" s="74"/>
      <c r="D11" s="74"/>
      <c r="E11" s="75">
        <v>682</v>
      </c>
      <c r="F11" s="82"/>
      <c r="G11" s="89"/>
    </row>
    <row r="12" spans="1:7" ht="15" customHeight="1" x14ac:dyDescent="0.25">
      <c r="B12" s="76" t="s">
        <v>101</v>
      </c>
      <c r="C12" s="84"/>
      <c r="D12" s="84"/>
      <c r="E12" s="90">
        <v>680</v>
      </c>
      <c r="F12" s="85"/>
      <c r="G12" s="86"/>
    </row>
    <row r="13" spans="1:7" ht="15" customHeight="1" x14ac:dyDescent="0.25">
      <c r="B13" s="73" t="s">
        <v>102</v>
      </c>
      <c r="C13" s="15"/>
      <c r="D13" s="15"/>
      <c r="E13" s="26">
        <v>683</v>
      </c>
      <c r="G13" s="37"/>
    </row>
    <row r="14" spans="1:7" ht="15.75" thickBot="1" x14ac:dyDescent="0.3">
      <c r="B14" s="45" t="s">
        <v>103</v>
      </c>
      <c r="C14" s="74"/>
      <c r="D14" s="74"/>
      <c r="E14" s="75">
        <v>683</v>
      </c>
      <c r="F14" s="36"/>
      <c r="G14" s="41"/>
    </row>
    <row r="15" spans="1:7" x14ac:dyDescent="0.25">
      <c r="B15" s="76" t="s">
        <v>66</v>
      </c>
      <c r="C15" s="23"/>
      <c r="D15" s="23"/>
      <c r="E15" s="90">
        <v>200</v>
      </c>
      <c r="F15" s="85"/>
      <c r="G15" s="86"/>
    </row>
    <row r="16" spans="1:7" x14ac:dyDescent="0.25">
      <c r="A16">
        <v>682</v>
      </c>
      <c r="B16" s="73" t="s">
        <v>67</v>
      </c>
      <c r="C16" s="6"/>
      <c r="D16" s="6"/>
      <c r="E16" s="6"/>
      <c r="F16" s="100"/>
      <c r="G16" s="91">
        <v>0.01</v>
      </c>
    </row>
    <row r="17" spans="2:7" x14ac:dyDescent="0.25">
      <c r="B17" s="73" t="s">
        <v>68</v>
      </c>
      <c r="C17" s="29"/>
      <c r="D17" s="29"/>
      <c r="E17" s="26">
        <v>685.5</v>
      </c>
      <c r="G17" s="37"/>
    </row>
    <row r="18" spans="2:7" ht="15.75" thickBot="1" x14ac:dyDescent="0.3">
      <c r="B18" s="45" t="s">
        <v>69</v>
      </c>
      <c r="C18" s="74"/>
      <c r="D18" s="74"/>
      <c r="E18" s="75"/>
      <c r="F18" s="36"/>
      <c r="G18" s="41"/>
    </row>
    <row r="19" spans="2:7" x14ac:dyDescent="0.25">
      <c r="E19" s="14"/>
    </row>
    <row r="21" spans="2:7" x14ac:dyDescent="0.25">
      <c r="B21" s="49" t="s">
        <v>70</v>
      </c>
    </row>
    <row r="23" spans="2:7" ht="142.69999999999999" customHeight="1" x14ac:dyDescent="0.25">
      <c r="B23" s="101" t="s">
        <v>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tabSelected="1" zoomScaleNormal="100" workbookViewId="0">
      <pane ySplit="22" topLeftCell="A23" activePane="bottomLeft" state="frozen"/>
      <selection activeCell="B52" sqref="B52"/>
      <selection pane="bottomLeft" activeCell="N64" sqref="N64"/>
    </sheetView>
  </sheetViews>
  <sheetFormatPr baseColWidth="10" defaultRowHeight="15" x14ac:dyDescent="0.25"/>
  <cols>
    <col min="1" max="1" width="1.140625" customWidth="1"/>
    <col min="2" max="2" width="15.140625" customWidth="1"/>
    <col min="3" max="3" width="0.85546875" customWidth="1"/>
    <col min="4" max="4" width="32.140625" customWidth="1"/>
    <col min="5" max="5" width="8" customWidth="1"/>
    <col min="6" max="6" width="6.140625" customWidth="1"/>
    <col min="7" max="7" width="18.5703125" customWidth="1"/>
    <col min="8" max="8" width="6" customWidth="1"/>
    <col min="9" max="9" width="32" customWidth="1"/>
    <col min="10" max="10" width="8.42578125" customWidth="1"/>
    <col min="11" max="11" width="6.140625" customWidth="1"/>
    <col min="12" max="12" width="47.5703125" customWidth="1"/>
    <col min="13" max="13" width="7" customWidth="1"/>
    <col min="14" max="14" width="25.5703125" customWidth="1"/>
    <col min="15" max="15" width="8.5703125" customWidth="1"/>
    <col min="16" max="16" width="6.140625" customWidth="1"/>
    <col min="17" max="17" width="12" customWidth="1"/>
    <col min="18" max="18" width="6.140625" customWidth="1"/>
    <col min="19" max="19" width="20.85546875" customWidth="1"/>
    <col min="20" max="20" width="30" customWidth="1"/>
    <col min="21" max="21" width="8.570312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119" t="s">
        <v>20</v>
      </c>
      <c r="C2" s="120"/>
      <c r="D2" s="120"/>
      <c r="E2" s="120"/>
      <c r="F2" s="120"/>
      <c r="G2" s="121"/>
      <c r="H2" s="17"/>
      <c r="I2" s="103" t="s">
        <v>92</v>
      </c>
      <c r="J2" s="104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6" t="s">
        <v>11</v>
      </c>
    </row>
    <row r="3" spans="2:21" ht="15" customHeight="1" x14ac:dyDescent="0.25">
      <c r="B3" s="122">
        <f>Parámetros!F4</f>
        <v>7.9999999999999996E-6</v>
      </c>
      <c r="C3" s="159" t="s">
        <v>65</v>
      </c>
      <c r="D3" s="160"/>
      <c r="E3" s="160"/>
      <c r="F3" s="160"/>
      <c r="G3" s="161"/>
      <c r="H3" s="18"/>
      <c r="I3" s="124" t="s">
        <v>18</v>
      </c>
      <c r="J3" s="125"/>
      <c r="K3" s="126"/>
      <c r="L3" s="164" t="s">
        <v>89</v>
      </c>
      <c r="M3" s="164"/>
      <c r="N3" s="164"/>
      <c r="O3" s="164"/>
      <c r="P3" s="125"/>
      <c r="Q3" s="125"/>
      <c r="R3" s="125"/>
      <c r="S3" s="125"/>
      <c r="T3" s="165"/>
      <c r="U3" s="107" t="s">
        <v>74</v>
      </c>
    </row>
    <row r="4" spans="2:21" ht="15" customHeight="1" x14ac:dyDescent="0.25">
      <c r="B4" s="123"/>
      <c r="C4" s="162" t="s">
        <v>27</v>
      </c>
      <c r="D4" s="163"/>
      <c r="E4" s="163"/>
      <c r="F4" s="160"/>
      <c r="G4" s="161"/>
      <c r="H4" s="18"/>
      <c r="I4" s="127"/>
      <c r="J4" s="128"/>
      <c r="K4" s="129"/>
      <c r="L4" s="166" t="s">
        <v>72</v>
      </c>
      <c r="M4" s="166"/>
      <c r="N4" s="166"/>
      <c r="O4" s="166"/>
      <c r="P4" s="166"/>
      <c r="Q4" s="166"/>
      <c r="R4" s="166"/>
      <c r="S4" s="166"/>
      <c r="T4" s="167"/>
      <c r="U4" s="108" t="s">
        <v>75</v>
      </c>
    </row>
    <row r="5" spans="2:21" ht="15" customHeight="1" thickBot="1" x14ac:dyDescent="0.3">
      <c r="B5" s="2"/>
      <c r="F5" s="39"/>
      <c r="G5" s="31"/>
      <c r="H5" s="18"/>
      <c r="I5" s="130"/>
      <c r="J5" s="131"/>
      <c r="K5" s="132"/>
      <c r="L5" s="168" t="s">
        <v>32</v>
      </c>
      <c r="M5" s="168"/>
      <c r="N5" s="168"/>
      <c r="O5" s="168"/>
      <c r="P5" s="168"/>
      <c r="Q5" s="168"/>
      <c r="R5" s="168"/>
      <c r="S5" s="168"/>
      <c r="T5" s="169"/>
      <c r="U5" s="109" t="s">
        <v>77</v>
      </c>
    </row>
    <row r="6" spans="2:21" ht="6" customHeight="1" thickBot="1" x14ac:dyDescent="0.3">
      <c r="B6" s="2"/>
      <c r="G6" s="32"/>
      <c r="I6" s="110"/>
      <c r="J6" s="111"/>
      <c r="K6" s="111"/>
      <c r="L6" s="166"/>
      <c r="M6" s="166"/>
      <c r="N6" s="166"/>
      <c r="O6" s="166"/>
      <c r="P6" s="166"/>
      <c r="Q6" s="166"/>
      <c r="R6" s="166"/>
      <c r="S6" s="166"/>
      <c r="T6" s="166"/>
      <c r="U6" s="112"/>
    </row>
    <row r="7" spans="2:21" ht="17.25" customHeight="1" thickBot="1" x14ac:dyDescent="0.3">
      <c r="B7" s="2"/>
      <c r="G7" s="32"/>
      <c r="I7" s="156" t="s">
        <v>19</v>
      </c>
      <c r="J7" s="157"/>
      <c r="K7" s="158"/>
      <c r="L7" s="170" t="s">
        <v>50</v>
      </c>
      <c r="M7" s="170"/>
      <c r="N7" s="170"/>
      <c r="O7" s="170"/>
      <c r="P7" s="170"/>
      <c r="Q7" s="170"/>
      <c r="R7" s="170"/>
      <c r="S7" s="170"/>
      <c r="T7" s="171"/>
      <c r="U7" s="113" t="s">
        <v>78</v>
      </c>
    </row>
    <row r="8" spans="2:21" ht="6" customHeight="1" thickBot="1" x14ac:dyDescent="0.3">
      <c r="B8" s="2"/>
      <c r="G8" s="32"/>
      <c r="I8" s="114"/>
      <c r="J8" s="111"/>
      <c r="K8" s="111"/>
      <c r="L8" s="166"/>
      <c r="M8" s="166"/>
      <c r="N8" s="166"/>
      <c r="O8" s="166"/>
      <c r="P8" s="166"/>
      <c r="Q8" s="166"/>
      <c r="R8" s="166"/>
      <c r="S8" s="166"/>
      <c r="T8" s="166"/>
      <c r="U8" s="112"/>
    </row>
    <row r="9" spans="2:21" ht="15" customHeight="1" x14ac:dyDescent="0.25">
      <c r="B9" s="2"/>
      <c r="G9" s="32"/>
      <c r="I9" s="133" t="s">
        <v>8</v>
      </c>
      <c r="J9" s="134"/>
      <c r="K9" s="135"/>
      <c r="L9" s="164" t="s">
        <v>9</v>
      </c>
      <c r="M9" s="164"/>
      <c r="N9" s="164"/>
      <c r="O9" s="164"/>
      <c r="P9" s="164"/>
      <c r="Q9" s="164"/>
      <c r="R9" s="164"/>
      <c r="S9" s="164"/>
      <c r="T9" s="172"/>
      <c r="U9" s="107" t="s">
        <v>79</v>
      </c>
    </row>
    <row r="10" spans="2:21" x14ac:dyDescent="0.25">
      <c r="B10" s="2"/>
      <c r="G10" s="32"/>
      <c r="I10" s="136"/>
      <c r="J10" s="137"/>
      <c r="K10" s="138"/>
      <c r="L10" s="166" t="s">
        <v>10</v>
      </c>
      <c r="M10" s="166"/>
      <c r="N10" s="166"/>
      <c r="O10" s="166"/>
      <c r="P10" s="166"/>
      <c r="Q10" s="166"/>
      <c r="R10" s="166"/>
      <c r="S10" s="166"/>
      <c r="T10" s="167"/>
      <c r="U10" s="108" t="s">
        <v>80</v>
      </c>
    </row>
    <row r="11" spans="2:21" ht="15" customHeight="1" thickBot="1" x14ac:dyDescent="0.3">
      <c r="B11" s="2"/>
      <c r="G11" s="32"/>
      <c r="I11" s="139"/>
      <c r="J11" s="140"/>
      <c r="K11" s="141"/>
      <c r="L11" s="168" t="s">
        <v>34</v>
      </c>
      <c r="M11" s="168"/>
      <c r="N11" s="168"/>
      <c r="O11" s="168"/>
      <c r="P11" s="168"/>
      <c r="Q11" s="168"/>
      <c r="R11" s="168"/>
      <c r="S11" s="168"/>
      <c r="T11" s="169"/>
      <c r="U11" s="109" t="s">
        <v>81</v>
      </c>
    </row>
    <row r="12" spans="2:21" ht="6" customHeight="1" thickBot="1" x14ac:dyDescent="0.3">
      <c r="B12" s="2"/>
      <c r="G12" s="32"/>
      <c r="I12" s="111"/>
      <c r="J12" s="111"/>
      <c r="K12" s="111"/>
      <c r="L12" s="166"/>
      <c r="M12" s="166"/>
      <c r="N12" s="166"/>
      <c r="O12" s="166"/>
      <c r="P12" s="166"/>
      <c r="Q12" s="166"/>
      <c r="R12" s="166"/>
      <c r="S12" s="166"/>
      <c r="T12" s="166"/>
      <c r="U12" s="112"/>
    </row>
    <row r="13" spans="2:21" ht="15" customHeight="1" thickBot="1" x14ac:dyDescent="0.3">
      <c r="B13" s="2"/>
      <c r="G13" s="37"/>
      <c r="I13" s="142" t="s">
        <v>73</v>
      </c>
      <c r="J13" s="143"/>
      <c r="K13" s="144"/>
      <c r="L13" s="170" t="s">
        <v>90</v>
      </c>
      <c r="M13" s="170"/>
      <c r="N13" s="170"/>
      <c r="O13" s="170"/>
      <c r="P13" s="170"/>
      <c r="Q13" s="170"/>
      <c r="R13" s="170"/>
      <c r="S13" s="170"/>
      <c r="T13" s="171"/>
      <c r="U13" s="113" t="s">
        <v>82</v>
      </c>
    </row>
    <row r="14" spans="2:21" ht="6" customHeight="1" thickBot="1" x14ac:dyDescent="0.3">
      <c r="B14" s="2"/>
      <c r="G14" s="37"/>
      <c r="I14" s="3"/>
      <c r="L14" s="177"/>
      <c r="M14" s="177"/>
      <c r="N14" s="177"/>
      <c r="O14" s="177"/>
      <c r="P14" s="177"/>
      <c r="Q14" s="177"/>
      <c r="R14" s="177"/>
      <c r="S14" s="177"/>
      <c r="T14" s="177"/>
      <c r="U14" s="102"/>
    </row>
    <row r="15" spans="2:21" ht="30" customHeight="1" x14ac:dyDescent="0.25">
      <c r="B15" s="19"/>
      <c r="C15" s="16"/>
      <c r="D15" s="4"/>
      <c r="E15" s="4"/>
      <c r="F15" s="4"/>
      <c r="G15" s="20"/>
      <c r="H15" s="4"/>
      <c r="I15" s="145" t="s">
        <v>7</v>
      </c>
      <c r="J15" s="146"/>
      <c r="K15" s="147"/>
      <c r="L15" s="179" t="s">
        <v>49</v>
      </c>
      <c r="M15" s="179"/>
      <c r="N15" s="179"/>
      <c r="O15" s="179"/>
      <c r="P15" s="179"/>
      <c r="Q15" s="179"/>
      <c r="R15" s="179"/>
      <c r="S15" s="179"/>
      <c r="T15" s="180"/>
      <c r="U15" s="107" t="s">
        <v>83</v>
      </c>
    </row>
    <row r="16" spans="2:21" ht="15" customHeight="1" x14ac:dyDescent="0.25">
      <c r="B16" s="19"/>
      <c r="C16" s="16"/>
      <c r="D16" s="4"/>
      <c r="E16" s="4"/>
      <c r="F16" s="4"/>
      <c r="G16" s="20"/>
      <c r="H16" s="4"/>
      <c r="I16" s="148"/>
      <c r="J16" s="149"/>
      <c r="K16" s="150"/>
      <c r="L16" s="177" t="s">
        <v>26</v>
      </c>
      <c r="M16" s="177"/>
      <c r="N16" s="177"/>
      <c r="O16" s="177"/>
      <c r="P16" s="177"/>
      <c r="Q16" s="177"/>
      <c r="R16" s="177"/>
      <c r="S16" s="177"/>
      <c r="T16" s="178"/>
      <c r="U16" s="108" t="s">
        <v>84</v>
      </c>
    </row>
    <row r="17" spans="1:22" x14ac:dyDescent="0.25">
      <c r="B17" s="19"/>
      <c r="C17" s="16"/>
      <c r="D17" s="4"/>
      <c r="E17" s="4"/>
      <c r="F17" s="4"/>
      <c r="G17" s="20"/>
      <c r="H17" s="4"/>
      <c r="I17" s="148"/>
      <c r="J17" s="149"/>
      <c r="K17" s="150"/>
      <c r="L17" s="166" t="s">
        <v>47</v>
      </c>
      <c r="M17" s="166"/>
      <c r="N17" s="166"/>
      <c r="O17" s="166"/>
      <c r="P17" s="166"/>
      <c r="Q17" s="166"/>
      <c r="R17" s="166"/>
      <c r="S17" s="166"/>
      <c r="T17" s="167"/>
      <c r="U17" s="108" t="s">
        <v>85</v>
      </c>
    </row>
    <row r="18" spans="1:22" ht="15.75" thickBot="1" x14ac:dyDescent="0.3">
      <c r="B18" s="43"/>
      <c r="C18" s="44"/>
      <c r="D18" s="21"/>
      <c r="E18" s="21"/>
      <c r="F18" s="21"/>
      <c r="G18" s="22"/>
      <c r="H18" s="4"/>
      <c r="I18" s="151"/>
      <c r="J18" s="149"/>
      <c r="K18" s="150"/>
      <c r="L18" s="177" t="s">
        <v>14</v>
      </c>
      <c r="M18" s="177"/>
      <c r="N18" s="177"/>
      <c r="O18" s="177"/>
      <c r="P18" s="177"/>
      <c r="Q18" s="177"/>
      <c r="R18" s="177"/>
      <c r="S18" s="177"/>
      <c r="T18" s="178"/>
      <c r="U18" s="108" t="s">
        <v>86</v>
      </c>
    </row>
    <row r="19" spans="1:22" ht="15.75" thickBot="1" x14ac:dyDescent="0.3">
      <c r="B19" s="16"/>
      <c r="C19" s="16"/>
      <c r="D19" s="47"/>
      <c r="E19" s="4"/>
      <c r="F19" s="4"/>
      <c r="G19" s="4"/>
      <c r="H19" s="4"/>
      <c r="I19" s="151"/>
      <c r="J19" s="149"/>
      <c r="K19" s="150"/>
      <c r="L19" s="177" t="s">
        <v>33</v>
      </c>
      <c r="M19" s="177"/>
      <c r="N19" s="177"/>
      <c r="O19" s="177"/>
      <c r="P19" s="177"/>
      <c r="Q19" s="177"/>
      <c r="R19" s="177"/>
      <c r="S19" s="177"/>
      <c r="T19" s="178"/>
      <c r="U19" s="108" t="s">
        <v>87</v>
      </c>
    </row>
    <row r="20" spans="1:22" ht="15" customHeight="1" thickBot="1" x14ac:dyDescent="0.3">
      <c r="B20" s="1" t="s">
        <v>52</v>
      </c>
      <c r="C20" s="16"/>
      <c r="D20" s="65" t="s">
        <v>71</v>
      </c>
      <c r="E20" s="4"/>
      <c r="F20" s="4"/>
      <c r="G20" s="65" t="str">
        <f>IF(B3&gt;0,Chequeo!$B$20)</f>
        <v>CORRECTO</v>
      </c>
      <c r="H20" s="4"/>
      <c r="I20" s="152"/>
      <c r="J20" s="153"/>
      <c r="K20" s="154"/>
      <c r="L20" s="181" t="s">
        <v>25</v>
      </c>
      <c r="M20" s="181"/>
      <c r="N20" s="181"/>
      <c r="O20" s="181"/>
      <c r="P20" s="181"/>
      <c r="Q20" s="181"/>
      <c r="R20" s="181"/>
      <c r="S20" s="181"/>
      <c r="T20" s="182"/>
      <c r="U20" s="109" t="s">
        <v>88</v>
      </c>
    </row>
    <row r="21" spans="1:22" ht="6" customHeight="1" x14ac:dyDescent="0.25">
      <c r="B21" s="16"/>
      <c r="C21" s="1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2"/>
    </row>
    <row r="22" spans="1:22" ht="7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3"/>
      <c r="P22" s="1"/>
      <c r="Q22" s="1"/>
      <c r="R22" s="1"/>
      <c r="S22" s="1"/>
      <c r="T22" s="1"/>
      <c r="U22" s="1"/>
      <c r="V22" s="1"/>
    </row>
    <row r="23" spans="1:22" ht="4.5" customHeight="1" x14ac:dyDescent="0.25"/>
    <row r="24" spans="1:22" ht="17.25" x14ac:dyDescent="0.25">
      <c r="B24" s="7" t="s">
        <v>28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  <c r="Q24" s="9"/>
      <c r="R24" s="9"/>
      <c r="S24" s="9"/>
      <c r="T24" s="9"/>
      <c r="U24" s="9"/>
    </row>
    <row r="25" spans="1:22" ht="6" customHeight="1" thickBot="1" x14ac:dyDescent="0.3"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22" ht="15.75" customHeight="1" thickBot="1" x14ac:dyDescent="0.3">
      <c r="B26" s="183" t="s">
        <v>104</v>
      </c>
      <c r="G26" s="193" t="s">
        <v>35</v>
      </c>
      <c r="I26" s="55" t="s">
        <v>53</v>
      </c>
      <c r="J26" s="60">
        <f>Parámetros!E$17</f>
        <v>685.5</v>
      </c>
      <c r="L26" s="64" t="s">
        <v>54</v>
      </c>
      <c r="N26" s="65" t="str">
        <f>IF(J27&gt;J28,Chequeo!$B$20)</f>
        <v>CORRECTO</v>
      </c>
    </row>
    <row r="27" spans="1:22" ht="15.75" customHeight="1" thickBot="1" x14ac:dyDescent="0.3">
      <c r="B27" s="184"/>
      <c r="G27" s="194"/>
      <c r="I27" s="25" t="s">
        <v>51</v>
      </c>
      <c r="J27" s="66">
        <f>J26-(Parámetros!E$15*Parámetros!G$16)</f>
        <v>683.5</v>
      </c>
    </row>
    <row r="28" spans="1:22" ht="15.75" thickBot="1" x14ac:dyDescent="0.3">
      <c r="B28" s="184"/>
      <c r="D28" s="191" t="s">
        <v>58</v>
      </c>
      <c r="E28" s="192"/>
      <c r="G28" s="195"/>
      <c r="I28" s="118" t="s">
        <v>106</v>
      </c>
      <c r="J28" s="61">
        <f>Parámetros!E$13</f>
        <v>683</v>
      </c>
      <c r="L28" s="64" t="s">
        <v>109</v>
      </c>
      <c r="N28" s="65" t="str">
        <f>IF(J28&gt;(J29-0.01),Chequeo!$B$20)</f>
        <v>CORRECTO</v>
      </c>
    </row>
    <row r="29" spans="1:22" ht="15.75" thickBot="1" x14ac:dyDescent="0.3">
      <c r="B29" s="184"/>
      <c r="D29" s="25" t="s">
        <v>23</v>
      </c>
      <c r="E29" s="66">
        <f>(Parámetros!E$14-Parámetros!E$12)*Parámetros!E$6*Parámetros!E$7*Parámetros!G$9</f>
        <v>70.2</v>
      </c>
      <c r="I29" s="118" t="s">
        <v>107</v>
      </c>
      <c r="J29" s="61">
        <f>Parámetros!E$14</f>
        <v>683</v>
      </c>
      <c r="L29" s="64" t="s">
        <v>55</v>
      </c>
      <c r="N29" s="65" t="str">
        <f>IF(J28&gt;J30,Chequeo!$B$20)</f>
        <v>CORRECTO</v>
      </c>
      <c r="S29" s="28" t="s">
        <v>60</v>
      </c>
      <c r="T29" s="115" t="s">
        <v>91</v>
      </c>
    </row>
    <row r="30" spans="1:22" ht="15.75" thickBot="1" x14ac:dyDescent="0.3">
      <c r="B30" s="184"/>
      <c r="D30" s="56" t="s">
        <v>59</v>
      </c>
      <c r="E30" s="59">
        <f>Parámetros!D$5-0.001</f>
        <v>64.998999999999995</v>
      </c>
      <c r="I30" s="118" t="s">
        <v>36</v>
      </c>
      <c r="J30" s="61">
        <f>Parámetros!E$11</f>
        <v>682</v>
      </c>
      <c r="P30" s="5"/>
      <c r="S30" s="38" t="s">
        <v>17</v>
      </c>
      <c r="T30" s="116" t="s">
        <v>76</v>
      </c>
    </row>
    <row r="31" spans="1:22" ht="15.75" thickBot="1" x14ac:dyDescent="0.3">
      <c r="B31" s="184"/>
      <c r="D31" s="208" t="str">
        <f>IF(E29&gt;E30,Chequeo!B20)</f>
        <v>CORRECTO</v>
      </c>
      <c r="E31" s="209"/>
      <c r="H31" s="5"/>
      <c r="I31" s="56" t="s">
        <v>108</v>
      </c>
      <c r="J31" s="62">
        <f>Parámetros!E$10</f>
        <v>681</v>
      </c>
      <c r="K31" s="5"/>
      <c r="L31" s="64" t="s">
        <v>56</v>
      </c>
      <c r="N31" s="65" t="str">
        <f>IF(J30&gt;J31,Chequeo!$B$20)</f>
        <v>CORRECTO</v>
      </c>
    </row>
    <row r="32" spans="1:22" ht="6" customHeight="1" thickBot="1" x14ac:dyDescent="0.3">
      <c r="B32" s="184"/>
      <c r="I32" s="5"/>
      <c r="J32" s="5"/>
      <c r="N32" s="11"/>
    </row>
    <row r="33" spans="2:20" ht="15.75" thickBot="1" x14ac:dyDescent="0.3">
      <c r="B33" s="184"/>
      <c r="G33" s="199" t="s">
        <v>105</v>
      </c>
      <c r="I33" s="27" t="s">
        <v>24</v>
      </c>
      <c r="J33" s="67">
        <f>Parámetros!E$6*Parámetros!E$7</f>
        <v>26</v>
      </c>
      <c r="N33" s="11"/>
      <c r="Q33" s="63"/>
    </row>
    <row r="34" spans="2:20" ht="15.75" thickBot="1" x14ac:dyDescent="0.3">
      <c r="B34" s="184"/>
      <c r="G34" s="200"/>
      <c r="I34" s="40" t="s">
        <v>44</v>
      </c>
      <c r="J34" s="66">
        <f>2*(Parámetros!E$6+Parámetros!E$7)</f>
        <v>30</v>
      </c>
      <c r="L34" s="64" t="s">
        <v>57</v>
      </c>
      <c r="N34" s="48" t="s">
        <v>3</v>
      </c>
      <c r="O34" s="69">
        <f>(Parámetros!G$9*Chequeo!J33*(J36+Chequeo!J35))/((Parámetros!F$4*3600)*Chequeo!J34*((J36/2)+Chequeo!J35))</f>
        <v>44.248826291079816</v>
      </c>
      <c r="Q34" s="65" t="str">
        <f>IF(O34&lt;48,Chequeo!B20)</f>
        <v>CORRECTO</v>
      </c>
      <c r="S34" s="63"/>
    </row>
    <row r="35" spans="2:20" ht="15" customHeight="1" thickBot="1" x14ac:dyDescent="0.3">
      <c r="B35" s="184"/>
      <c r="G35" s="201"/>
      <c r="I35" s="40" t="s">
        <v>45</v>
      </c>
      <c r="J35" s="66">
        <f>J33/J34</f>
        <v>0.8666666666666667</v>
      </c>
      <c r="K35" s="5"/>
      <c r="L35" s="5"/>
      <c r="M35" s="5"/>
      <c r="N35" s="5"/>
      <c r="O35" s="5"/>
      <c r="P35" s="5"/>
      <c r="Q35" s="5"/>
      <c r="R35" s="5"/>
      <c r="S35" s="5"/>
    </row>
    <row r="36" spans="2:20" ht="15" customHeight="1" thickBot="1" x14ac:dyDescent="0.3">
      <c r="B36" s="184"/>
      <c r="I36" s="70" t="s">
        <v>64</v>
      </c>
      <c r="J36" s="68">
        <f>Parámetros!E14-Parámetros!E12</f>
        <v>3</v>
      </c>
      <c r="K36" s="5"/>
      <c r="L36" s="5"/>
      <c r="M36" s="5"/>
      <c r="N36" s="5"/>
      <c r="O36" s="5"/>
      <c r="P36" s="5"/>
      <c r="Q36" s="5"/>
      <c r="R36" s="5"/>
      <c r="S36" s="5"/>
    </row>
    <row r="37" spans="2:20" x14ac:dyDescent="0.25">
      <c r="B37" s="184"/>
      <c r="D37" s="35" t="s">
        <v>22</v>
      </c>
      <c r="I37" s="5"/>
      <c r="J37" s="5"/>
      <c r="K37" s="5"/>
      <c r="Q37" s="33"/>
      <c r="R37" s="33"/>
      <c r="S37" s="33"/>
      <c r="T37" s="34"/>
    </row>
    <row r="38" spans="2:20" ht="6" customHeight="1" thickBot="1" x14ac:dyDescent="0.3">
      <c r="B38" s="184"/>
      <c r="D38" s="3"/>
      <c r="K38" s="5"/>
      <c r="Q38" s="11"/>
      <c r="R38" s="11"/>
      <c r="S38" s="11"/>
      <c r="T38" s="11"/>
    </row>
    <row r="39" spans="2:20" ht="15.75" thickBot="1" x14ac:dyDescent="0.3">
      <c r="B39" s="184"/>
      <c r="D39" s="175" t="s">
        <v>29</v>
      </c>
      <c r="E39" s="176"/>
      <c r="G39" s="197" t="s">
        <v>21</v>
      </c>
      <c r="H39" s="198"/>
      <c r="I39" s="198"/>
      <c r="J39" s="198"/>
      <c r="K39" s="46"/>
      <c r="L39" s="173" t="s">
        <v>30</v>
      </c>
      <c r="M39" s="174"/>
      <c r="N39" s="174"/>
      <c r="O39" s="174"/>
      <c r="P39" s="57"/>
      <c r="Q39" s="57"/>
      <c r="R39" s="57"/>
      <c r="S39" s="57"/>
      <c r="T39" s="58"/>
    </row>
    <row r="40" spans="2:20" ht="6" customHeight="1" thickBot="1" x14ac:dyDescent="0.3">
      <c r="B40" s="184"/>
      <c r="D40" s="11"/>
      <c r="G40" s="11"/>
      <c r="H40" s="11"/>
      <c r="I40" s="11"/>
      <c r="K40" s="5"/>
      <c r="L40" s="11"/>
    </row>
    <row r="41" spans="2:20" x14ac:dyDescent="0.25">
      <c r="B41" s="184"/>
      <c r="D41" s="202" t="s">
        <v>94</v>
      </c>
      <c r="E41" s="203"/>
      <c r="G41" s="213" t="s">
        <v>5</v>
      </c>
      <c r="H41" s="146"/>
      <c r="I41" s="146"/>
      <c r="J41" s="146"/>
      <c r="K41" s="23"/>
      <c r="L41" s="216" t="s">
        <v>31</v>
      </c>
      <c r="M41" s="216"/>
      <c r="N41" s="216"/>
      <c r="O41" s="216"/>
      <c r="P41" s="146"/>
      <c r="Q41" s="146"/>
      <c r="R41" s="146"/>
      <c r="S41" s="146"/>
      <c r="T41" s="147"/>
    </row>
    <row r="42" spans="2:20" ht="6" customHeight="1" x14ac:dyDescent="0.25">
      <c r="B42" s="184"/>
      <c r="D42" s="204"/>
      <c r="E42" s="205"/>
      <c r="G42" s="50"/>
      <c r="H42" s="51"/>
      <c r="I42" s="51"/>
      <c r="J42" s="52"/>
      <c r="K42" s="53"/>
      <c r="L42" s="52"/>
      <c r="M42" s="52"/>
      <c r="N42" s="52"/>
      <c r="O42" s="52"/>
      <c r="P42" s="52"/>
      <c r="Q42" s="52"/>
      <c r="R42" s="52"/>
      <c r="S42" s="52"/>
      <c r="T42" s="54"/>
    </row>
    <row r="43" spans="2:20" ht="15" customHeight="1" x14ac:dyDescent="0.25">
      <c r="B43" s="184"/>
      <c r="D43" s="204"/>
      <c r="E43" s="205"/>
      <c r="G43" s="190" t="s">
        <v>46</v>
      </c>
      <c r="H43" s="149"/>
      <c r="I43" s="149"/>
      <c r="J43" s="149"/>
      <c r="K43" s="5"/>
      <c r="L43" s="215" t="s">
        <v>48</v>
      </c>
      <c r="M43" s="149"/>
      <c r="N43" s="149"/>
      <c r="O43" s="149"/>
      <c r="T43" s="37"/>
    </row>
    <row r="44" spans="2:20" ht="6" customHeight="1" x14ac:dyDescent="0.25">
      <c r="B44" s="184"/>
      <c r="D44" s="204"/>
      <c r="E44" s="205"/>
      <c r="G44" s="50"/>
      <c r="H44" s="51"/>
      <c r="I44" s="51"/>
      <c r="J44" s="52"/>
      <c r="K44" s="53"/>
      <c r="L44" s="52"/>
      <c r="M44" s="52"/>
      <c r="N44" s="52"/>
      <c r="O44" s="52"/>
      <c r="P44" s="52"/>
      <c r="Q44" s="52"/>
      <c r="R44" s="52"/>
      <c r="S44" s="52"/>
      <c r="T44" s="54"/>
    </row>
    <row r="45" spans="2:20" ht="15" customHeight="1" x14ac:dyDescent="0.25">
      <c r="B45" s="184"/>
      <c r="D45" s="204"/>
      <c r="E45" s="205"/>
      <c r="G45" s="190" t="s">
        <v>40</v>
      </c>
      <c r="H45" s="149"/>
      <c r="I45" s="149"/>
      <c r="J45" s="149"/>
      <c r="K45" s="5"/>
      <c r="L45" s="155" t="s">
        <v>62</v>
      </c>
      <c r="M45" s="155"/>
      <c r="N45" s="155"/>
      <c r="O45" s="155"/>
      <c r="T45" s="37"/>
    </row>
    <row r="46" spans="2:20" ht="6" customHeight="1" x14ac:dyDescent="0.25">
      <c r="B46" s="184"/>
      <c r="D46" s="204"/>
      <c r="E46" s="205"/>
      <c r="G46" s="50"/>
      <c r="H46" s="51"/>
      <c r="I46" s="51"/>
      <c r="J46" s="52"/>
      <c r="K46" s="53"/>
      <c r="L46" s="52"/>
      <c r="M46" s="52"/>
      <c r="N46" s="52"/>
      <c r="O46" s="52"/>
      <c r="P46" s="52"/>
      <c r="Q46" s="52"/>
      <c r="R46" s="52"/>
      <c r="S46" s="52"/>
      <c r="T46" s="54"/>
    </row>
    <row r="47" spans="2:20" ht="15" customHeight="1" x14ac:dyDescent="0.25">
      <c r="B47" s="184"/>
      <c r="D47" s="204"/>
      <c r="E47" s="205"/>
      <c r="G47" s="190" t="s">
        <v>4</v>
      </c>
      <c r="H47" s="149"/>
      <c r="I47" s="149"/>
      <c r="J47" s="149"/>
      <c r="K47" s="5"/>
      <c r="L47" s="155" t="s">
        <v>63</v>
      </c>
      <c r="M47" s="155"/>
      <c r="N47" s="155"/>
      <c r="O47" s="155"/>
      <c r="T47" s="37"/>
    </row>
    <row r="48" spans="2:20" ht="6" customHeight="1" x14ac:dyDescent="0.25">
      <c r="B48" s="184"/>
      <c r="D48" s="204"/>
      <c r="E48" s="205"/>
      <c r="G48" s="50"/>
      <c r="H48" s="51"/>
      <c r="I48" s="51"/>
      <c r="J48" s="52"/>
      <c r="K48" s="53"/>
      <c r="L48" s="52"/>
      <c r="M48" s="52"/>
      <c r="N48" s="52"/>
      <c r="O48" s="52"/>
      <c r="P48" s="52"/>
      <c r="Q48" s="52"/>
      <c r="R48" s="52"/>
      <c r="S48" s="52"/>
      <c r="T48" s="54"/>
    </row>
    <row r="49" spans="2:20" x14ac:dyDescent="0.25">
      <c r="B49" s="184"/>
      <c r="D49" s="204"/>
      <c r="E49" s="205"/>
      <c r="G49" s="190" t="s">
        <v>37</v>
      </c>
      <c r="H49" s="149"/>
      <c r="I49" s="149"/>
      <c r="J49" s="149"/>
      <c r="K49" s="5"/>
      <c r="L49" s="155" t="s">
        <v>110</v>
      </c>
      <c r="M49" s="155"/>
      <c r="N49" s="155"/>
      <c r="O49" s="155"/>
      <c r="P49" s="155"/>
      <c r="Q49" s="155"/>
      <c r="R49" s="155"/>
      <c r="S49" s="155"/>
      <c r="T49" s="212"/>
    </row>
    <row r="50" spans="2:20" ht="6" customHeight="1" x14ac:dyDescent="0.25">
      <c r="B50" s="184"/>
      <c r="D50" s="204"/>
      <c r="E50" s="205"/>
      <c r="G50" s="50"/>
      <c r="H50" s="51"/>
      <c r="I50" s="51"/>
      <c r="J50" s="52"/>
      <c r="K50" s="53"/>
      <c r="L50" s="52"/>
      <c r="M50" s="52"/>
      <c r="N50" s="52"/>
      <c r="O50" s="52"/>
      <c r="P50" s="52"/>
      <c r="Q50" s="52"/>
      <c r="R50" s="52"/>
      <c r="S50" s="52"/>
      <c r="T50" s="54"/>
    </row>
    <row r="51" spans="2:20" ht="15.75" thickBot="1" x14ac:dyDescent="0.3">
      <c r="B51" s="184"/>
      <c r="D51" s="206"/>
      <c r="E51" s="207"/>
      <c r="G51" s="214" t="s">
        <v>38</v>
      </c>
      <c r="H51" s="153"/>
      <c r="I51" s="153"/>
      <c r="J51" s="153"/>
      <c r="K51" s="24"/>
      <c r="L51" s="186" t="s">
        <v>39</v>
      </c>
      <c r="M51" s="153"/>
      <c r="N51" s="153"/>
      <c r="O51" s="153"/>
      <c r="P51" s="36"/>
      <c r="Q51" s="36"/>
      <c r="R51" s="36"/>
      <c r="S51" s="36"/>
      <c r="T51" s="41"/>
    </row>
    <row r="52" spans="2:20" ht="6" customHeight="1" thickBot="1" x14ac:dyDescent="0.3">
      <c r="B52" s="184"/>
    </row>
    <row r="53" spans="2:20" ht="15.75" thickBot="1" x14ac:dyDescent="0.3">
      <c r="B53" s="185"/>
      <c r="D53" s="196" t="s">
        <v>6</v>
      </c>
      <c r="E53" s="176"/>
      <c r="G53" s="210" t="s">
        <v>41</v>
      </c>
      <c r="H53" s="211"/>
      <c r="I53" s="211"/>
      <c r="J53" s="211"/>
      <c r="K53" s="46"/>
      <c r="L53" s="187" t="s">
        <v>42</v>
      </c>
      <c r="M53" s="187"/>
      <c r="N53" s="187"/>
      <c r="O53" s="187"/>
      <c r="P53" s="46"/>
      <c r="Q53" s="188" t="s">
        <v>43</v>
      </c>
      <c r="R53" s="188"/>
      <c r="S53" s="188"/>
      <c r="T53" s="189"/>
    </row>
    <row r="54" spans="2:20" x14ac:dyDescent="0.25">
      <c r="G54" s="11"/>
      <c r="H54" s="11"/>
      <c r="I54" s="11"/>
      <c r="K54" s="5"/>
      <c r="L54" s="30"/>
      <c r="Q54" s="42"/>
      <c r="R54" s="42"/>
      <c r="S54" s="42"/>
    </row>
  </sheetData>
  <sheetProtection algorithmName="SHA-512" hashValue="8zdcPgjCnb+Qxza+xqHrCnAcUouGNHuA+HXU+7xQFUbytFOKOLn7G3Yl0B3r9p9rWlFOH+lJ6pKonsNWjMAWRQ==" saltValue="wY7iRMq3hQsRVwjCRIWSqw==" spinCount="100000" sheet="1" objects="1" scenarios="1" selectLockedCells="1" selectUnlockedCells="1"/>
  <mergeCells count="52">
    <mergeCell ref="G53:J53"/>
    <mergeCell ref="L45:O45"/>
    <mergeCell ref="L49:T49"/>
    <mergeCell ref="G41:J41"/>
    <mergeCell ref="G45:J45"/>
    <mergeCell ref="G49:J49"/>
    <mergeCell ref="G51:J51"/>
    <mergeCell ref="G43:J43"/>
    <mergeCell ref="L43:O43"/>
    <mergeCell ref="L41:T41"/>
    <mergeCell ref="L12:T12"/>
    <mergeCell ref="L13:T13"/>
    <mergeCell ref="L15:T15"/>
    <mergeCell ref="L20:T20"/>
    <mergeCell ref="B26:B53"/>
    <mergeCell ref="L51:O51"/>
    <mergeCell ref="L53:O53"/>
    <mergeCell ref="Q53:T53"/>
    <mergeCell ref="G47:J47"/>
    <mergeCell ref="D28:E28"/>
    <mergeCell ref="G26:G28"/>
    <mergeCell ref="D53:E53"/>
    <mergeCell ref="G39:J39"/>
    <mergeCell ref="G33:G35"/>
    <mergeCell ref="D41:E51"/>
    <mergeCell ref="D31:E31"/>
    <mergeCell ref="L14:T14"/>
    <mergeCell ref="L16:T16"/>
    <mergeCell ref="L17:T17"/>
    <mergeCell ref="L18:T18"/>
    <mergeCell ref="L19:T19"/>
    <mergeCell ref="I15:K20"/>
    <mergeCell ref="L47:O47"/>
    <mergeCell ref="I7:K7"/>
    <mergeCell ref="C3:G3"/>
    <mergeCell ref="C4:G4"/>
    <mergeCell ref="L3:T3"/>
    <mergeCell ref="L4:T4"/>
    <mergeCell ref="L5:T5"/>
    <mergeCell ref="L6:T6"/>
    <mergeCell ref="L7:T7"/>
    <mergeCell ref="L8:T8"/>
    <mergeCell ref="L9:T9"/>
    <mergeCell ref="L10:T10"/>
    <mergeCell ref="L11:T11"/>
    <mergeCell ref="L39:O39"/>
    <mergeCell ref="D39:E39"/>
    <mergeCell ref="B2:G2"/>
    <mergeCell ref="B3:B4"/>
    <mergeCell ref="I3:K5"/>
    <mergeCell ref="I9:K11"/>
    <mergeCell ref="I13:K13"/>
  </mergeCells>
  <phoneticPr fontId="18" type="noConversion"/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2024-02-29T11:00:53Z</dcterms:modified>
</cp:coreProperties>
</file>