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Y PRESUPUESTOS DE TESORERÍA\2024\"/>
    </mc:Choice>
  </mc:AlternateContent>
  <xr:revisionPtr revIDLastSave="0" documentId="13_ncr:1_{A82FC735-2620-4727-8132-8DBC99A208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OS" sheetId="1" r:id="rId1"/>
    <sheet name="Hoja3" sheetId="3" r:id="rId2"/>
    <sheet name="Hoja4" sheetId="4" r:id="rId3"/>
    <sheet name="Hoja5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E42" i="1"/>
  <c r="H22" i="1"/>
  <c r="E12" i="1" l="1"/>
  <c r="G42" i="1" l="1"/>
  <c r="F42" i="1" s="1"/>
  <c r="G27" i="1"/>
  <c r="G12" i="1"/>
  <c r="F27" i="1"/>
  <c r="F12" i="1"/>
  <c r="E27" i="1"/>
  <c r="F10" i="1" s="1"/>
  <c r="E40" i="1" l="1"/>
  <c r="E44" i="1" s="1"/>
  <c r="H27" i="1"/>
  <c r="D27" i="1" s="1"/>
  <c r="H12" i="1"/>
  <c r="H29" i="1"/>
  <c r="H30" i="1"/>
  <c r="H31" i="1"/>
  <c r="H32" i="1"/>
  <c r="H33" i="1"/>
  <c r="H34" i="1"/>
  <c r="H35" i="1"/>
  <c r="H36" i="1"/>
  <c r="H28" i="1"/>
  <c r="H14" i="1"/>
  <c r="H15" i="1"/>
  <c r="H16" i="1"/>
  <c r="H17" i="1"/>
  <c r="H18" i="1"/>
  <c r="H19" i="1"/>
  <c r="H20" i="1"/>
  <c r="H21" i="1"/>
  <c r="H13" i="1"/>
  <c r="H10" i="1" l="1"/>
  <c r="F40" i="1"/>
  <c r="G10" i="1"/>
  <c r="G40" i="1" s="1"/>
  <c r="D12" i="1"/>
  <c r="E14" i="5"/>
  <c r="D38" i="1"/>
  <c r="D37" i="1"/>
  <c r="D36" i="1"/>
  <c r="D35" i="1"/>
  <c r="D34" i="1"/>
  <c r="D33" i="1"/>
  <c r="D32" i="1"/>
  <c r="D31" i="1"/>
  <c r="D30" i="1"/>
  <c r="D29" i="1"/>
  <c r="D28" i="1"/>
  <c r="C27" i="1"/>
  <c r="B27" i="1"/>
  <c r="D23" i="1"/>
  <c r="D22" i="1"/>
  <c r="D21" i="1"/>
  <c r="D20" i="1"/>
  <c r="D19" i="1"/>
  <c r="D18" i="1"/>
  <c r="D17" i="1"/>
  <c r="D16" i="1"/>
  <c r="D15" i="1"/>
  <c r="D14" i="1"/>
  <c r="D13" i="1"/>
  <c r="C12" i="1"/>
  <c r="B12" i="1"/>
  <c r="H40" i="1" l="1"/>
  <c r="D44" i="1"/>
  <c r="F44" i="1" l="1"/>
  <c r="G44" i="1"/>
  <c r="H44" i="1" l="1"/>
</calcChain>
</file>

<file path=xl/sharedStrings.xml><?xml version="1.0" encoding="utf-8"?>
<sst xmlns="http://schemas.openxmlformats.org/spreadsheetml/2006/main" count="54" uniqueCount="50">
  <si>
    <t>Corporacion :</t>
  </si>
  <si>
    <t>Entidad :</t>
  </si>
  <si>
    <t>Concepto</t>
  </si>
  <si>
    <t xml:space="preserve"> Recaudacion/Pagos reales y estimados</t>
  </si>
  <si>
    <t>Previsiones Trimestre en curso</t>
  </si>
  <si>
    <t>Corriente</t>
  </si>
  <si>
    <t>Cerrados</t>
  </si>
  <si>
    <t>Cobros presupuestarios</t>
  </si>
  <si>
    <t xml:space="preserve">1. Impuestos directos  </t>
  </si>
  <si>
    <t xml:space="preserve">2. Impuestos indirectos </t>
  </si>
  <si>
    <t xml:space="preserve">3. Tasas y otros ingresos </t>
  </si>
  <si>
    <t xml:space="preserve">4. Transferencias corrientes </t>
  </si>
  <si>
    <t xml:space="preserve">5. Ingresos patrimoniales </t>
  </si>
  <si>
    <t xml:space="preserve">6. Enajenación de inversiones reales </t>
  </si>
  <si>
    <t xml:space="preserve">7. Transferencias de capital </t>
  </si>
  <si>
    <t xml:space="preserve">8. Activos financieros </t>
  </si>
  <si>
    <t xml:space="preserve">9. Pasivos financieros </t>
  </si>
  <si>
    <t>Cobros no presupuestarios</t>
  </si>
  <si>
    <t>Cobros realizados pendientes de aplicación definitiva</t>
  </si>
  <si>
    <t>Pagos Presupuestarios</t>
  </si>
  <si>
    <t xml:space="preserve">1. Gastos de personal  </t>
  </si>
  <si>
    <t xml:space="preserve">2. Gastos en bienes corrientes y servicios </t>
  </si>
  <si>
    <t xml:space="preserve">3. Gastos financieros </t>
  </si>
  <si>
    <t>5. Fondo de contingencia y Otros imprevistos</t>
  </si>
  <si>
    <t xml:space="preserve">6. Inversiones reales </t>
  </si>
  <si>
    <t>Pagos no presupuestarios</t>
  </si>
  <si>
    <t>Pagos realizados pendientes de aplicación definitiva</t>
  </si>
  <si>
    <t>Prevision minimo de Tesoreria</t>
  </si>
  <si>
    <r>
      <t xml:space="preserve">Trimestre cerrado Recaudación/Pagos acumulada al final del trimestre vencido </t>
    </r>
    <r>
      <rPr>
        <b/>
        <vertAlign val="superscript"/>
        <sz val="11"/>
        <color indexed="8"/>
        <rFont val="Calibri"/>
        <family val="2"/>
        <charset val="1"/>
      </rPr>
      <t>(2)</t>
    </r>
  </si>
  <si>
    <r>
      <t xml:space="preserve">Total </t>
    </r>
    <r>
      <rPr>
        <vertAlign val="superscript"/>
        <sz val="11"/>
        <color indexed="8"/>
        <rFont val="Calibri"/>
        <family val="2"/>
        <charset val="1"/>
      </rPr>
      <t>(1)</t>
    </r>
  </si>
  <si>
    <t>MARZO</t>
  </si>
  <si>
    <t>ENERO</t>
  </si>
  <si>
    <t>FEBRERO</t>
  </si>
  <si>
    <t>Fondos (TEÓRICOS) al final del periodo</t>
  </si>
  <si>
    <t>AYUNTAMIENTO DE ALCOBENDAS</t>
  </si>
  <si>
    <t xml:space="preserve">AYUNTAMIENTO </t>
  </si>
  <si>
    <t>(incluye gastos de personal, pasivos financieros y pagos a H.P. y S.Soc)</t>
  </si>
  <si>
    <t>OBSERVACIONES:</t>
  </si>
  <si>
    <t>F.1.1.9 Calendario, Presupuesto de Tesoreria y necesidades de endeudamiento o exceso de tesorería</t>
  </si>
  <si>
    <t xml:space="preserve">(1) En el concepto "Fondos líquidos al inicio del periodo" se refleja:
            - En la columna "Trimestre cerrado Recaudación/Pagos acumulados al final del trimestre vencido " el importe de los fondos líquidos existentes al comienzo del año.
           -  En las columnas de "Previsiones Trimestre en curso - Prevision Recaudación/Pagos en cada mes" el importe de los fondos líquidos previstos al comienzo de cada mes.
           - En la columna de "Previsión inicio PRÓXIMO TRIMESTRE", el importe de los fondos líquidos previstos para el inicio del siguiente trimestre.
</t>
  </si>
  <si>
    <r>
      <t xml:space="preserve">Fondos líquidos al inicio del </t>
    </r>
    <r>
      <rPr>
        <sz val="9"/>
        <rFont val="Calibri"/>
        <family val="2"/>
      </rPr>
      <t>periodo</t>
    </r>
    <r>
      <rPr>
        <vertAlign val="superscript"/>
        <sz val="9"/>
        <rFont val="Calibri"/>
        <family val="2"/>
      </rPr>
      <t xml:space="preserve"> (1)</t>
    </r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</si>
  <si>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</t>
  </si>
  <si>
    <t>(3) Los  importes de Recaudación/Pagos en las columnas "Previsiones Trimestre en curso - Prevision Recaudación/Pagos en cada mes" se corresponden con los importes de Recaudación/Pagos que se prevén realizar en el MES correspondiente.</t>
  </si>
  <si>
    <t xml:space="preserve">(4) Los Cobros/Pagos en la columna "Prevision Recaud/Pagos en el trimestre" se corresponden con el total de Recaudación/Pagos previsto realizar en el trimestre en curso </t>
  </si>
  <si>
    <t xml:space="preserve">El periodo medio estimado para el trimestre en curso se extiende hasta una previsión de 58 días naturales, por dos motivos: 1. El "efecto 31 de diciembre": esto es, la contabilización de facturas de final de 2013, recibidas en enero y febrero de </t>
  </si>
  <si>
    <t>/ excedente tesoreria</t>
  </si>
  <si>
    <t>Necesidad de endeudamiento/</t>
  </si>
  <si>
    <t>Presupuesto trimestral de Tesoreria -1ER. TRIMESTRE 2024-</t>
  </si>
  <si>
    <r>
      <t xml:space="preserve">Prevision Recaudación/Pagos en cada mes </t>
    </r>
    <r>
      <rPr>
        <b/>
        <vertAlign val="superscript"/>
        <sz val="11"/>
        <rFont val="Calibri"/>
        <family val="2"/>
        <charset val="1"/>
      </rPr>
      <t>(3)</t>
    </r>
  </si>
  <si>
    <r>
      <t>Prevision Recaud./Pagos en el trimestre</t>
    </r>
    <r>
      <rPr>
        <b/>
        <vertAlign val="superscript"/>
        <sz val="11"/>
        <rFont val="Calibri"/>
        <family val="2"/>
        <charset val="1"/>
      </rPr>
      <t xml:space="preserve"> 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</si>
</sst>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8"/>
      <color indexed="8"/>
      <name val="Calibri"/>
      <family val="2"/>
      <charset val="1"/>
    </font>
    <font>
      <b/>
      <u/>
      <sz val="12"/>
      <color indexed="62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vertAlign val="superscript"/>
      <sz val="11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vertAlign val="superscript"/>
      <sz val="11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b/>
      <i/>
      <u/>
      <sz val="14"/>
      <color indexed="8"/>
      <name val="Calibri"/>
      <family val="2"/>
    </font>
    <font>
      <b/>
      <i/>
      <sz val="11"/>
      <color indexed="21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  <charset val="1"/>
    </font>
    <font>
      <b/>
      <vertAlign val="superscript"/>
      <sz val="11"/>
      <name val="Calibri"/>
      <family val="2"/>
      <charset val="1"/>
    </font>
    <font>
      <i/>
      <sz val="11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rgb="FFFF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7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4" fillId="0" borderId="0"/>
  </cellStyleXfs>
  <cellXfs count="70">
    <xf numFmtId="0" fontId="0" fillId="0" borderId="0" xfId="0"/>
    <xf numFmtId="0" fontId="2" fillId="0" borderId="0" xfId="1" applyFont="1"/>
    <xf numFmtId="0" fontId="3" fillId="0" borderId="0" xfId="1" applyFont="1"/>
    <xf numFmtId="0" fontId="2" fillId="3" borderId="2" xfId="1" applyFont="1" applyFill="1" applyBorder="1"/>
    <xf numFmtId="0" fontId="2" fillId="3" borderId="0" xfId="1" applyFont="1" applyFill="1"/>
    <xf numFmtId="4" fontId="2" fillId="0" borderId="0" xfId="1" applyNumberFormat="1" applyFont="1"/>
    <xf numFmtId="4" fontId="8" fillId="3" borderId="2" xfId="1" applyNumberFormat="1" applyFont="1" applyFill="1" applyBorder="1"/>
    <xf numFmtId="0" fontId="1" fillId="0" borderId="0" xfId="1"/>
    <xf numFmtId="0" fontId="1" fillId="0" borderId="4" xfId="1" applyBorder="1" applyAlignment="1">
      <alignment horizontal="center"/>
    </xf>
    <xf numFmtId="4" fontId="1" fillId="0" borderId="2" xfId="1" applyNumberFormat="1" applyBorder="1"/>
    <xf numFmtId="4" fontId="1" fillId="2" borderId="2" xfId="1" applyNumberFormat="1" applyFill="1" applyBorder="1"/>
    <xf numFmtId="0" fontId="1" fillId="2" borderId="2" xfId="1" applyFill="1" applyBorder="1"/>
    <xf numFmtId="0" fontId="9" fillId="0" borderId="7" xfId="1" applyFont="1" applyBorder="1"/>
    <xf numFmtId="0" fontId="1" fillId="0" borderId="8" xfId="1" applyBorder="1"/>
    <xf numFmtId="0" fontId="13" fillId="0" borderId="7" xfId="1" applyFont="1" applyBorder="1" applyAlignment="1">
      <alignment horizontal="left" indent="1"/>
    </xf>
    <xf numFmtId="0" fontId="1" fillId="4" borderId="2" xfId="1" applyFill="1" applyBorder="1"/>
    <xf numFmtId="4" fontId="1" fillId="3" borderId="2" xfId="1" applyNumberFormat="1" applyFill="1" applyBorder="1"/>
    <xf numFmtId="4" fontId="1" fillId="5" borderId="2" xfId="1" applyNumberFormat="1" applyFill="1" applyBorder="1"/>
    <xf numFmtId="0" fontId="9" fillId="0" borderId="7" xfId="1" applyFont="1" applyBorder="1" applyAlignment="1">
      <alignment horizontal="left"/>
    </xf>
    <xf numFmtId="0" fontId="1" fillId="0" borderId="2" xfId="1" applyBorder="1"/>
    <xf numFmtId="0" fontId="1" fillId="0" borderId="4" xfId="1" applyBorder="1"/>
    <xf numFmtId="4" fontId="1" fillId="3" borderId="4" xfId="1" applyNumberFormat="1" applyFill="1" applyBorder="1"/>
    <xf numFmtId="0" fontId="9" fillId="0" borderId="9" xfId="1" applyFont="1" applyBorder="1"/>
    <xf numFmtId="0" fontId="9" fillId="3" borderId="10" xfId="1" applyFont="1" applyFill="1" applyBorder="1"/>
    <xf numFmtId="0" fontId="1" fillId="3" borderId="0" xfId="1" applyFill="1"/>
    <xf numFmtId="0" fontId="1" fillId="3" borderId="11" xfId="1" applyFill="1" applyBorder="1"/>
    <xf numFmtId="4" fontId="1" fillId="3" borderId="0" xfId="1" applyNumberFormat="1" applyFill="1"/>
    <xf numFmtId="0" fontId="1" fillId="0" borderId="0" xfId="1" applyAlignment="1">
      <alignment horizontal="right"/>
    </xf>
    <xf numFmtId="4" fontId="1" fillId="0" borderId="0" xfId="1" applyNumberFormat="1"/>
    <xf numFmtId="0" fontId="1" fillId="0" borderId="12" xfId="1" applyBorder="1"/>
    <xf numFmtId="4" fontId="1" fillId="5" borderId="12" xfId="1" applyNumberFormat="1" applyFill="1" applyBorder="1"/>
    <xf numFmtId="4" fontId="14" fillId="0" borderId="0" xfId="3" applyNumberFormat="1" applyAlignment="1">
      <alignment horizontal="right" wrapText="1"/>
    </xf>
    <xf numFmtId="0" fontId="1" fillId="6" borderId="0" xfId="1" applyFill="1"/>
    <xf numFmtId="4" fontId="1" fillId="6" borderId="0" xfId="1" applyNumberFormat="1" applyFill="1"/>
    <xf numFmtId="4" fontId="16" fillId="3" borderId="2" xfId="1" applyNumberFormat="1" applyFont="1" applyFill="1" applyBorder="1"/>
    <xf numFmtId="0" fontId="1" fillId="2" borderId="4" xfId="1" applyFill="1" applyBorder="1"/>
    <xf numFmtId="4" fontId="1" fillId="5" borderId="4" xfId="1" applyNumberFormat="1" applyFill="1" applyBorder="1"/>
    <xf numFmtId="0" fontId="6" fillId="0" borderId="2" xfId="1" applyFont="1" applyBorder="1" applyAlignment="1">
      <alignment horizontal="right"/>
    </xf>
    <xf numFmtId="4" fontId="16" fillId="9" borderId="2" xfId="1" applyNumberFormat="1" applyFont="1" applyFill="1" applyBorder="1"/>
    <xf numFmtId="4" fontId="16" fillId="10" borderId="2" xfId="1" applyNumberFormat="1" applyFont="1" applyFill="1" applyBorder="1"/>
    <xf numFmtId="4" fontId="16" fillId="2" borderId="2" xfId="1" applyNumberFormat="1" applyFont="1" applyFill="1" applyBorder="1"/>
    <xf numFmtId="0" fontId="18" fillId="0" borderId="0" xfId="1" applyFont="1"/>
    <xf numFmtId="0" fontId="19" fillId="3" borderId="2" xfId="1" applyFont="1" applyFill="1" applyBorder="1" applyAlignment="1">
      <alignment horizontal="center"/>
    </xf>
    <xf numFmtId="0" fontId="20" fillId="0" borderId="5" xfId="1" applyFont="1" applyBorder="1"/>
    <xf numFmtId="4" fontId="16" fillId="7" borderId="2" xfId="1" applyNumberFormat="1" applyFont="1" applyFill="1" applyBorder="1"/>
    <xf numFmtId="4" fontId="16" fillId="8" borderId="2" xfId="1" applyNumberFormat="1" applyFont="1" applyFill="1" applyBorder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center" wrapText="1"/>
    </xf>
    <xf numFmtId="0" fontId="1" fillId="3" borderId="6" xfId="1" applyFill="1" applyBorder="1" applyAlignment="1">
      <alignment horizontal="center"/>
    </xf>
    <xf numFmtId="0" fontId="15" fillId="0" borderId="0" xfId="1" applyFont="1" applyAlignment="1">
      <alignment horizontal="left" vertical="top" wrapText="1"/>
    </xf>
    <xf numFmtId="0" fontId="17" fillId="0" borderId="0" xfId="1" applyFont="1" applyAlignment="1">
      <alignment horizontal="left"/>
    </xf>
    <xf numFmtId="0" fontId="0" fillId="0" borderId="0" xfId="0" applyAlignment="1">
      <alignment horizontal="left"/>
    </xf>
    <xf numFmtId="0" fontId="23" fillId="0" borderId="0" xfId="1" applyFont="1" applyAlignment="1">
      <alignment horizontal="right"/>
    </xf>
    <xf numFmtId="0" fontId="24" fillId="0" borderId="0" xfId="1" applyFont="1"/>
    <xf numFmtId="0" fontId="4" fillId="11" borderId="0" xfId="1" applyFont="1" applyFill="1" applyAlignment="1">
      <alignment horizontal="center" wrapText="1"/>
    </xf>
    <xf numFmtId="0" fontId="5" fillId="11" borderId="0" xfId="1" applyFont="1" applyFill="1"/>
    <xf numFmtId="0" fontId="16" fillId="12" borderId="0" xfId="1" applyFont="1" applyFill="1"/>
    <xf numFmtId="0" fontId="24" fillId="12" borderId="0" xfId="1" applyFont="1" applyFill="1"/>
    <xf numFmtId="0" fontId="25" fillId="0" borderId="3" xfId="1" applyFont="1" applyBorder="1" applyAlignment="1">
      <alignment horizontal="center" wrapText="1"/>
    </xf>
    <xf numFmtId="0" fontId="25" fillId="0" borderId="2" xfId="1" applyFont="1" applyBorder="1" applyAlignment="1">
      <alignment horizontal="center" wrapText="1"/>
    </xf>
    <xf numFmtId="0" fontId="9" fillId="0" borderId="1" xfId="1" applyFont="1" applyBorder="1" applyAlignment="1">
      <alignment horizontal="center" vertical="center"/>
    </xf>
    <xf numFmtId="0" fontId="9" fillId="13" borderId="2" xfId="1" applyFont="1" applyFill="1" applyBorder="1" applyAlignment="1">
      <alignment horizontal="right"/>
    </xf>
    <xf numFmtId="4" fontId="1" fillId="13" borderId="12" xfId="1" applyNumberFormat="1" applyFill="1" applyBorder="1"/>
    <xf numFmtId="0" fontId="9" fillId="14" borderId="2" xfId="1" applyFont="1" applyFill="1" applyBorder="1" applyAlignment="1">
      <alignment horizontal="right"/>
    </xf>
    <xf numFmtId="0" fontId="1" fillId="14" borderId="0" xfId="1" applyFill="1"/>
    <xf numFmtId="0" fontId="1" fillId="15" borderId="12" xfId="1" applyFill="1" applyBorder="1"/>
    <xf numFmtId="4" fontId="1" fillId="15" borderId="12" xfId="1" applyNumberFormat="1" applyFill="1" applyBorder="1"/>
    <xf numFmtId="0" fontId="9" fillId="14" borderId="0" xfId="1" applyFont="1" applyFill="1" applyAlignment="1">
      <alignment horizontal="right"/>
    </xf>
    <xf numFmtId="0" fontId="27" fillId="0" borderId="0" xfId="1" applyFont="1"/>
  </cellXfs>
  <cellStyles count="4">
    <cellStyle name="Normal" xfId="0" builtinId="0"/>
    <cellStyle name="Normal 4 2" xfId="1" xr:uid="{00000000-0005-0000-0000-000001000000}"/>
    <cellStyle name="Normal 9 2" xfId="2" xr:uid="{00000000-0005-0000-0000-000002000000}"/>
    <cellStyle name="Normal_Hoja1" xfId="3" xr:uid="{00000000-0005-0000-0000-000003000000}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3"/>
  <sheetViews>
    <sheetView tabSelected="1" topLeftCell="A17" zoomScale="90" zoomScaleNormal="90" workbookViewId="0">
      <selection activeCell="B3" sqref="B3"/>
    </sheetView>
  </sheetViews>
  <sheetFormatPr baseColWidth="10" defaultColWidth="11.42578125" defaultRowHeight="11.25" x14ac:dyDescent="0.2"/>
  <cols>
    <col min="1" max="1" width="33.42578125" style="1" customWidth="1"/>
    <col min="2" max="2" width="8.5703125" style="1" customWidth="1"/>
    <col min="3" max="3" width="8" style="1" customWidth="1"/>
    <col min="4" max="4" width="13.42578125" style="1" customWidth="1"/>
    <col min="5" max="6" width="17.5703125" style="1" customWidth="1"/>
    <col min="7" max="7" width="19" style="1" customWidth="1"/>
    <col min="8" max="8" width="18.42578125" style="1" customWidth="1"/>
    <col min="9" max="9" width="11.42578125" style="1"/>
    <col min="10" max="10" width="12.42578125" style="1" bestFit="1" customWidth="1"/>
    <col min="11" max="16384" width="11.42578125" style="1"/>
  </cols>
  <sheetData>
    <row r="2" spans="1:12" ht="18.75" x14ac:dyDescent="0.3">
      <c r="B2" s="55"/>
      <c r="C2" s="55"/>
      <c r="D2" s="56" t="s">
        <v>47</v>
      </c>
      <c r="E2" s="55"/>
      <c r="F2" s="55"/>
      <c r="G2" s="55"/>
      <c r="H2" s="55"/>
    </row>
    <row r="3" spans="1:12" ht="15" x14ac:dyDescent="0.25">
      <c r="A3" s="2"/>
      <c r="B3" s="69" t="s">
        <v>38</v>
      </c>
    </row>
    <row r="4" spans="1:12" s="54" customFormat="1" ht="15" x14ac:dyDescent="0.25">
      <c r="A4" s="53" t="s">
        <v>0</v>
      </c>
      <c r="C4" s="58"/>
      <c r="D4" s="58"/>
      <c r="E4" s="57" t="s">
        <v>34</v>
      </c>
      <c r="F4" s="58"/>
      <c r="G4" s="58"/>
      <c r="H4" s="58"/>
    </row>
    <row r="5" spans="1:12" s="54" customFormat="1" ht="15.75" thickBot="1" x14ac:dyDescent="0.3">
      <c r="A5" s="53" t="s">
        <v>1</v>
      </c>
      <c r="C5" s="58"/>
      <c r="D5" s="58"/>
      <c r="E5" s="57" t="s">
        <v>35</v>
      </c>
      <c r="F5" s="58"/>
      <c r="G5" s="58"/>
      <c r="H5" s="58"/>
    </row>
    <row r="6" spans="1:12" ht="15" customHeight="1" thickBot="1" x14ac:dyDescent="0.3">
      <c r="A6" s="61" t="s">
        <v>2</v>
      </c>
      <c r="B6" s="46" t="s">
        <v>3</v>
      </c>
      <c r="C6" s="46"/>
      <c r="D6" s="46"/>
      <c r="E6" s="46"/>
      <c r="F6" s="46"/>
      <c r="G6" s="46"/>
      <c r="H6" s="46"/>
      <c r="I6" s="7"/>
      <c r="J6" s="7"/>
    </row>
    <row r="7" spans="1:12" ht="15" customHeight="1" thickBot="1" x14ac:dyDescent="0.3">
      <c r="A7" s="61"/>
      <c r="B7" s="47" t="s">
        <v>28</v>
      </c>
      <c r="C7" s="47"/>
      <c r="D7" s="47"/>
      <c r="E7" s="59" t="s">
        <v>4</v>
      </c>
      <c r="F7" s="59"/>
      <c r="G7" s="59"/>
      <c r="H7" s="48"/>
      <c r="I7" s="7"/>
      <c r="J7" s="7"/>
    </row>
    <row r="8" spans="1:12" ht="19.5" customHeight="1" thickBot="1" x14ac:dyDescent="0.3">
      <c r="A8" s="61"/>
      <c r="B8" s="47"/>
      <c r="C8" s="47"/>
      <c r="D8" s="47"/>
      <c r="E8" s="60" t="s">
        <v>48</v>
      </c>
      <c r="F8" s="60"/>
      <c r="G8" s="60"/>
      <c r="H8" s="59" t="s">
        <v>49</v>
      </c>
      <c r="I8" s="7"/>
      <c r="J8" s="7"/>
    </row>
    <row r="9" spans="1:12" ht="13.5" customHeight="1" thickBot="1" x14ac:dyDescent="0.3">
      <c r="A9" s="61"/>
      <c r="B9" s="8" t="s">
        <v>5</v>
      </c>
      <c r="C9" s="8" t="s">
        <v>6</v>
      </c>
      <c r="D9" s="8" t="s">
        <v>29</v>
      </c>
      <c r="E9" s="42" t="s">
        <v>31</v>
      </c>
      <c r="F9" s="42" t="s">
        <v>32</v>
      </c>
      <c r="G9" s="42" t="s">
        <v>30</v>
      </c>
      <c r="H9" s="59"/>
      <c r="I9" s="7"/>
      <c r="J9" s="7"/>
    </row>
    <row r="10" spans="1:12" ht="15" x14ac:dyDescent="0.25">
      <c r="A10" s="43" t="s">
        <v>40</v>
      </c>
      <c r="B10" s="49"/>
      <c r="C10" s="49"/>
      <c r="D10" s="9">
        <v>94852517.310000002</v>
      </c>
      <c r="E10" s="44">
        <v>94852517.310000002</v>
      </c>
      <c r="F10" s="45">
        <f>E10+E12-E27-E37</f>
        <v>83353379.049999997</v>
      </c>
      <c r="G10" s="45">
        <f>F10+F12-F27-F37</f>
        <v>78551240.789999992</v>
      </c>
      <c r="H10" s="40">
        <f>D10+H12-H27-H37</f>
        <v>99911691.920000002</v>
      </c>
      <c r="I10" s="7"/>
      <c r="J10" s="7"/>
    </row>
    <row r="11" spans="1:12" ht="15" x14ac:dyDescent="0.25">
      <c r="A11" s="12"/>
      <c r="B11" s="7"/>
      <c r="C11" s="7"/>
      <c r="D11" s="13"/>
      <c r="E11" s="7"/>
      <c r="F11" s="7"/>
      <c r="G11" s="7"/>
      <c r="H11" s="7"/>
      <c r="I11" s="7"/>
      <c r="J11" s="7"/>
    </row>
    <row r="12" spans="1:12" ht="15" x14ac:dyDescent="0.25">
      <c r="A12" s="12" t="s">
        <v>7</v>
      </c>
      <c r="B12" s="11">
        <f>SUM(B13:B21)</f>
        <v>0</v>
      </c>
      <c r="C12" s="11">
        <f t="shared" ref="C12" si="0">SUM(C13:C21)</f>
        <v>0</v>
      </c>
      <c r="D12" s="10">
        <f>H12</f>
        <v>52586585.219999999</v>
      </c>
      <c r="E12" s="34">
        <f>SUM(E13:E21)</f>
        <v>9148861.7400000002</v>
      </c>
      <c r="F12" s="34">
        <f>SUM(F13:F21)</f>
        <v>8358861.7400000002</v>
      </c>
      <c r="G12" s="34">
        <f>SUM(G13:G21)</f>
        <v>35078861.740000002</v>
      </c>
      <c r="H12" s="40">
        <f>E12+F12+G12</f>
        <v>52586585.219999999</v>
      </c>
      <c r="I12" s="7"/>
      <c r="J12" s="7"/>
      <c r="L12" s="5"/>
    </row>
    <row r="13" spans="1:12" ht="15" x14ac:dyDescent="0.25">
      <c r="A13" s="14" t="s">
        <v>8</v>
      </c>
      <c r="B13" s="15"/>
      <c r="C13" s="15"/>
      <c r="D13" s="11">
        <f>+B13+C13</f>
        <v>0</v>
      </c>
      <c r="E13" s="31">
        <v>1650000</v>
      </c>
      <c r="F13" s="16">
        <v>1650000</v>
      </c>
      <c r="G13" s="16">
        <v>27150000</v>
      </c>
      <c r="H13" s="17">
        <f>E13+F13+G13</f>
        <v>30450000</v>
      </c>
      <c r="I13" s="7"/>
      <c r="J13" s="7"/>
    </row>
    <row r="14" spans="1:12" ht="15" x14ac:dyDescent="0.25">
      <c r="A14" s="14" t="s">
        <v>9</v>
      </c>
      <c r="B14" s="15"/>
      <c r="C14" s="15"/>
      <c r="D14" s="11">
        <f t="shared" ref="D14:D23" si="1">+B14+C14</f>
        <v>0</v>
      </c>
      <c r="E14" s="16">
        <v>740000</v>
      </c>
      <c r="F14" s="16">
        <v>740000</v>
      </c>
      <c r="G14" s="16">
        <v>740000</v>
      </c>
      <c r="H14" s="17">
        <f t="shared" ref="H14:H22" si="2">E14+F14+G14</f>
        <v>2220000</v>
      </c>
      <c r="I14" s="7"/>
      <c r="J14" s="7"/>
    </row>
    <row r="15" spans="1:12" ht="15" x14ac:dyDescent="0.25">
      <c r="A15" s="14" t="s">
        <v>10</v>
      </c>
      <c r="B15" s="15"/>
      <c r="C15" s="15"/>
      <c r="D15" s="11">
        <f t="shared" si="1"/>
        <v>0</v>
      </c>
      <c r="E15" s="16">
        <v>2635000</v>
      </c>
      <c r="F15" s="16">
        <v>1845000</v>
      </c>
      <c r="G15" s="16">
        <v>3035000</v>
      </c>
      <c r="H15" s="17">
        <f t="shared" si="2"/>
        <v>7515000</v>
      </c>
      <c r="I15" s="7"/>
      <c r="J15" s="7"/>
    </row>
    <row r="16" spans="1:12" ht="15" x14ac:dyDescent="0.25">
      <c r="A16" s="14" t="s">
        <v>11</v>
      </c>
      <c r="B16" s="15"/>
      <c r="C16" s="15"/>
      <c r="D16" s="11">
        <f t="shared" si="1"/>
        <v>0</v>
      </c>
      <c r="E16" s="16">
        <v>3060000</v>
      </c>
      <c r="F16" s="16">
        <v>3060000</v>
      </c>
      <c r="G16" s="16">
        <v>3060000</v>
      </c>
      <c r="H16" s="17">
        <f t="shared" si="2"/>
        <v>9180000</v>
      </c>
      <c r="I16" s="7"/>
      <c r="J16" s="7"/>
    </row>
    <row r="17" spans="1:10" ht="15" x14ac:dyDescent="0.25">
      <c r="A17" s="14" t="s">
        <v>12</v>
      </c>
      <c r="B17" s="15"/>
      <c r="C17" s="15"/>
      <c r="D17" s="11">
        <f t="shared" si="1"/>
        <v>0</v>
      </c>
      <c r="E17" s="16">
        <v>1057861.74</v>
      </c>
      <c r="F17" s="16">
        <v>1057861.74</v>
      </c>
      <c r="G17" s="16">
        <v>1057861.74</v>
      </c>
      <c r="H17" s="17">
        <f t="shared" si="2"/>
        <v>3173585.2199999997</v>
      </c>
      <c r="I17" s="7"/>
      <c r="J17" s="7"/>
    </row>
    <row r="18" spans="1:10" ht="15" x14ac:dyDescent="0.25">
      <c r="A18" s="14" t="s">
        <v>13</v>
      </c>
      <c r="B18" s="15"/>
      <c r="C18" s="15"/>
      <c r="D18" s="11">
        <f t="shared" si="1"/>
        <v>0</v>
      </c>
      <c r="E18" s="16">
        <v>0</v>
      </c>
      <c r="F18" s="16">
        <v>0</v>
      </c>
      <c r="G18" s="16">
        <v>30000</v>
      </c>
      <c r="H18" s="17">
        <f t="shared" si="2"/>
        <v>30000</v>
      </c>
      <c r="I18" s="7"/>
      <c r="J18" s="7"/>
    </row>
    <row r="19" spans="1:10" ht="15" x14ac:dyDescent="0.25">
      <c r="A19" s="14" t="s">
        <v>14</v>
      </c>
      <c r="B19" s="15"/>
      <c r="C19" s="15"/>
      <c r="D19" s="11">
        <f t="shared" si="1"/>
        <v>0</v>
      </c>
      <c r="E19" s="16">
        <v>0</v>
      </c>
      <c r="F19" s="16">
        <v>0</v>
      </c>
      <c r="G19" s="16">
        <v>0</v>
      </c>
      <c r="H19" s="17">
        <f t="shared" si="2"/>
        <v>0</v>
      </c>
      <c r="I19" s="7"/>
      <c r="J19" s="7"/>
    </row>
    <row r="20" spans="1:10" ht="15" x14ac:dyDescent="0.25">
      <c r="A20" s="14" t="s">
        <v>15</v>
      </c>
      <c r="B20" s="15"/>
      <c r="C20" s="15"/>
      <c r="D20" s="11">
        <f t="shared" si="1"/>
        <v>0</v>
      </c>
      <c r="E20" s="16">
        <v>6000</v>
      </c>
      <c r="F20" s="16">
        <v>6000</v>
      </c>
      <c r="G20" s="16">
        <v>6000</v>
      </c>
      <c r="H20" s="17">
        <f t="shared" si="2"/>
        <v>18000</v>
      </c>
      <c r="I20" s="7"/>
      <c r="J20" s="7"/>
    </row>
    <row r="21" spans="1:10" ht="15" x14ac:dyDescent="0.25">
      <c r="A21" s="14" t="s">
        <v>16</v>
      </c>
      <c r="B21" s="15"/>
      <c r="C21" s="15"/>
      <c r="D21" s="11">
        <f t="shared" si="1"/>
        <v>0</v>
      </c>
      <c r="E21" s="16">
        <v>0</v>
      </c>
      <c r="F21" s="16">
        <v>0</v>
      </c>
      <c r="G21" s="16">
        <v>0</v>
      </c>
      <c r="H21" s="17">
        <f t="shared" si="2"/>
        <v>0</v>
      </c>
      <c r="I21" s="7"/>
      <c r="J21" s="28"/>
    </row>
    <row r="22" spans="1:10" ht="15" x14ac:dyDescent="0.25">
      <c r="A22" s="18" t="s">
        <v>17</v>
      </c>
      <c r="B22" s="19"/>
      <c r="C22" s="19"/>
      <c r="D22" s="11">
        <f t="shared" si="1"/>
        <v>0</v>
      </c>
      <c r="E22" s="16">
        <v>0</v>
      </c>
      <c r="F22" s="16">
        <v>0</v>
      </c>
      <c r="G22" s="16">
        <v>0</v>
      </c>
      <c r="H22" s="17">
        <f t="shared" si="2"/>
        <v>0</v>
      </c>
      <c r="I22" s="7"/>
      <c r="J22" s="7"/>
    </row>
    <row r="23" spans="1:10" ht="15" x14ac:dyDescent="0.25">
      <c r="A23" s="18" t="s">
        <v>18</v>
      </c>
      <c r="B23" s="19"/>
      <c r="C23" s="19"/>
      <c r="D23" s="11">
        <f t="shared" si="1"/>
        <v>0</v>
      </c>
      <c r="E23" s="16">
        <v>0</v>
      </c>
      <c r="F23" s="16">
        <v>0</v>
      </c>
      <c r="G23" s="16">
        <v>0</v>
      </c>
      <c r="H23" s="17">
        <v>0</v>
      </c>
      <c r="I23" s="7"/>
      <c r="J23" s="7"/>
    </row>
    <row r="24" spans="1:10" ht="15" x14ac:dyDescent="0.25">
      <c r="A24" s="18"/>
      <c r="B24" s="20"/>
      <c r="C24" s="20"/>
      <c r="D24" s="35"/>
      <c r="E24" s="21"/>
      <c r="F24" s="21"/>
      <c r="G24" s="21"/>
      <c r="H24" s="36"/>
      <c r="I24" s="7"/>
      <c r="J24" s="7"/>
    </row>
    <row r="25" spans="1:10" ht="15" x14ac:dyDescent="0.25">
      <c r="A25" s="18"/>
      <c r="B25" s="20"/>
      <c r="C25" s="20"/>
      <c r="D25" s="35"/>
      <c r="E25" s="21"/>
      <c r="F25" s="21"/>
      <c r="G25" s="21"/>
      <c r="H25" s="36"/>
      <c r="I25" s="7"/>
      <c r="J25" s="7"/>
    </row>
    <row r="26" spans="1:10" ht="15" x14ac:dyDescent="0.25">
      <c r="A26" s="18"/>
      <c r="B26" s="20"/>
      <c r="C26" s="20"/>
      <c r="D26" s="35"/>
      <c r="E26" s="21"/>
      <c r="F26" s="21"/>
      <c r="G26" s="21"/>
      <c r="H26" s="36"/>
      <c r="I26" s="7"/>
      <c r="J26" s="7"/>
    </row>
    <row r="27" spans="1:10" ht="15" x14ac:dyDescent="0.25">
      <c r="A27" s="12" t="s">
        <v>19</v>
      </c>
      <c r="B27" s="11">
        <f>SUM(B28:B36)</f>
        <v>0</v>
      </c>
      <c r="C27" s="11">
        <f>SUM(C28:C36)</f>
        <v>0</v>
      </c>
      <c r="D27" s="10">
        <f>H27</f>
        <v>42442410.609999999</v>
      </c>
      <c r="E27" s="38">
        <f>SUM(E28:E37)</f>
        <v>18353000</v>
      </c>
      <c r="F27" s="38">
        <f>SUM(F28:F37)</f>
        <v>11766000</v>
      </c>
      <c r="G27" s="38">
        <f>SUM(G28:G37)</f>
        <v>12323410.609999999</v>
      </c>
      <c r="H27" s="39">
        <f>E27+F27+G27</f>
        <v>42442410.609999999</v>
      </c>
      <c r="I27" s="7"/>
      <c r="J27" s="7"/>
    </row>
    <row r="28" spans="1:10" ht="15" x14ac:dyDescent="0.25">
      <c r="A28" s="14" t="s">
        <v>20</v>
      </c>
      <c r="B28" s="15"/>
      <c r="C28" s="15"/>
      <c r="D28" s="11">
        <f t="shared" ref="D28:D38" si="3">+B28+C28</f>
        <v>0</v>
      </c>
      <c r="E28" s="6">
        <v>5150000</v>
      </c>
      <c r="F28" s="16">
        <v>5150000</v>
      </c>
      <c r="G28" s="16">
        <v>5150000</v>
      </c>
      <c r="H28" s="17">
        <f>E28+F28+G28</f>
        <v>15450000</v>
      </c>
      <c r="I28" s="7"/>
      <c r="J28" s="7"/>
    </row>
    <row r="29" spans="1:10" ht="15" x14ac:dyDescent="0.25">
      <c r="A29" s="14" t="s">
        <v>21</v>
      </c>
      <c r="B29" s="15"/>
      <c r="C29" s="15"/>
      <c r="D29" s="11">
        <f t="shared" si="3"/>
        <v>0</v>
      </c>
      <c r="E29" s="16">
        <v>9712000</v>
      </c>
      <c r="F29" s="16">
        <v>4500000</v>
      </c>
      <c r="G29" s="16">
        <v>4500000</v>
      </c>
      <c r="H29" s="17">
        <f t="shared" ref="H29:H36" si="4">E29+F29+G29</f>
        <v>18712000</v>
      </c>
      <c r="I29" s="7"/>
      <c r="J29" s="28"/>
    </row>
    <row r="30" spans="1:10" ht="15" x14ac:dyDescent="0.25">
      <c r="A30" s="14" t="s">
        <v>22</v>
      </c>
      <c r="B30" s="15"/>
      <c r="C30" s="15"/>
      <c r="D30" s="11">
        <f t="shared" si="3"/>
        <v>0</v>
      </c>
      <c r="E30" s="6">
        <v>15000</v>
      </c>
      <c r="F30" s="6">
        <v>15000</v>
      </c>
      <c r="G30" s="6">
        <v>145000</v>
      </c>
      <c r="H30" s="17">
        <f t="shared" si="4"/>
        <v>175000</v>
      </c>
      <c r="I30" s="7"/>
      <c r="J30" s="7"/>
    </row>
    <row r="31" spans="1:10" ht="15" x14ac:dyDescent="0.25">
      <c r="A31" s="14" t="s">
        <v>11</v>
      </c>
      <c r="B31" s="15"/>
      <c r="C31" s="15"/>
      <c r="D31" s="11">
        <f t="shared" si="3"/>
        <v>0</v>
      </c>
      <c r="E31" s="16">
        <v>575000</v>
      </c>
      <c r="F31" s="6">
        <v>100000</v>
      </c>
      <c r="G31" s="6">
        <v>100000</v>
      </c>
      <c r="H31" s="17">
        <f t="shared" si="4"/>
        <v>775000</v>
      </c>
      <c r="I31" s="7"/>
      <c r="J31" s="7"/>
    </row>
    <row r="32" spans="1:10" ht="15" x14ac:dyDescent="0.25">
      <c r="A32" s="14" t="s">
        <v>23</v>
      </c>
      <c r="B32" s="15"/>
      <c r="C32" s="15"/>
      <c r="D32" s="11">
        <f t="shared" si="3"/>
        <v>0</v>
      </c>
      <c r="E32" s="16">
        <v>0</v>
      </c>
      <c r="F32" s="16">
        <v>0</v>
      </c>
      <c r="G32" s="16">
        <v>0</v>
      </c>
      <c r="H32" s="17">
        <f t="shared" si="4"/>
        <v>0</v>
      </c>
      <c r="I32" s="7"/>
      <c r="J32" s="7"/>
    </row>
    <row r="33" spans="1:10" ht="15" x14ac:dyDescent="0.25">
      <c r="A33" s="14" t="s">
        <v>24</v>
      </c>
      <c r="B33" s="15"/>
      <c r="C33" s="15"/>
      <c r="D33" s="11">
        <f t="shared" si="3"/>
        <v>0</v>
      </c>
      <c r="E33" s="16">
        <v>600000</v>
      </c>
      <c r="F33" s="16">
        <v>600000</v>
      </c>
      <c r="G33" s="16">
        <v>600000</v>
      </c>
      <c r="H33" s="17">
        <f t="shared" si="4"/>
        <v>1800000</v>
      </c>
      <c r="I33" s="7"/>
      <c r="J33" s="7"/>
    </row>
    <row r="34" spans="1:10" ht="15" x14ac:dyDescent="0.25">
      <c r="A34" s="14" t="s">
        <v>14</v>
      </c>
      <c r="B34" s="15"/>
      <c r="C34" s="15"/>
      <c r="D34" s="11">
        <f t="shared" si="3"/>
        <v>0</v>
      </c>
      <c r="E34" s="16">
        <v>0</v>
      </c>
      <c r="F34" s="16">
        <v>0</v>
      </c>
      <c r="G34" s="16">
        <v>0</v>
      </c>
      <c r="H34" s="17">
        <f t="shared" si="4"/>
        <v>0</v>
      </c>
      <c r="I34" s="7"/>
      <c r="J34" s="7"/>
    </row>
    <row r="35" spans="1:10" ht="15" x14ac:dyDescent="0.25">
      <c r="A35" s="14" t="s">
        <v>15</v>
      </c>
      <c r="B35" s="15"/>
      <c r="C35" s="15"/>
      <c r="D35" s="11">
        <f t="shared" si="3"/>
        <v>0</v>
      </c>
      <c r="E35" s="16">
        <v>6000</v>
      </c>
      <c r="F35" s="16">
        <v>6000</v>
      </c>
      <c r="G35" s="16">
        <v>6000</v>
      </c>
      <c r="H35" s="17">
        <f t="shared" si="4"/>
        <v>18000</v>
      </c>
      <c r="I35" s="7"/>
      <c r="J35" s="7"/>
    </row>
    <row r="36" spans="1:10" ht="15" x14ac:dyDescent="0.25">
      <c r="A36" s="14" t="s">
        <v>16</v>
      </c>
      <c r="B36" s="15"/>
      <c r="C36" s="15"/>
      <c r="D36" s="11">
        <f t="shared" si="3"/>
        <v>0</v>
      </c>
      <c r="E36" s="16">
        <v>0</v>
      </c>
      <c r="F36" s="16">
        <v>0</v>
      </c>
      <c r="G36" s="16">
        <v>427410.61</v>
      </c>
      <c r="H36" s="17">
        <f t="shared" si="4"/>
        <v>427410.61</v>
      </c>
      <c r="I36" s="7"/>
      <c r="J36" s="7"/>
    </row>
    <row r="37" spans="1:10" ht="15" x14ac:dyDescent="0.25">
      <c r="A37" s="12" t="s">
        <v>25</v>
      </c>
      <c r="B37" s="19"/>
      <c r="C37" s="19"/>
      <c r="D37" s="11">
        <f t="shared" si="3"/>
        <v>0</v>
      </c>
      <c r="E37" s="6">
        <v>2295000</v>
      </c>
      <c r="F37" s="6">
        <v>1395000</v>
      </c>
      <c r="G37" s="6">
        <v>1395000</v>
      </c>
      <c r="H37" s="17">
        <f>E37+F37+G37</f>
        <v>5085000</v>
      </c>
      <c r="I37" s="7"/>
      <c r="J37" s="7"/>
    </row>
    <row r="38" spans="1:10" ht="15.75" thickBot="1" x14ac:dyDescent="0.3">
      <c r="A38" s="22" t="s">
        <v>26</v>
      </c>
      <c r="B38" s="19"/>
      <c r="C38" s="19"/>
      <c r="D38" s="11">
        <f t="shared" si="3"/>
        <v>0</v>
      </c>
      <c r="F38" s="16"/>
      <c r="G38" s="16"/>
      <c r="H38" s="17"/>
      <c r="I38" s="7"/>
      <c r="J38" s="7"/>
    </row>
    <row r="39" spans="1:10" s="4" customFormat="1" ht="15" x14ac:dyDescent="0.25">
      <c r="A39" s="23"/>
      <c r="B39" s="24"/>
      <c r="C39" s="24"/>
      <c r="D39" s="25"/>
      <c r="E39" s="26"/>
      <c r="F39" s="26"/>
      <c r="G39" s="26"/>
      <c r="H39" s="26"/>
      <c r="I39" s="24"/>
      <c r="J39" s="24"/>
    </row>
    <row r="40" spans="1:10" ht="15" x14ac:dyDescent="0.25">
      <c r="A40" s="37" t="s">
        <v>33</v>
      </c>
      <c r="B40" s="7"/>
      <c r="C40" s="7"/>
      <c r="D40" s="11"/>
      <c r="E40" s="10">
        <f>E10+E12-E27-E37</f>
        <v>83353379.049999997</v>
      </c>
      <c r="F40" s="10">
        <f>F10+F12-F27-F37</f>
        <v>78551240.789999992</v>
      </c>
      <c r="G40" s="10">
        <f>G10+G12-G27-G37</f>
        <v>99911691.920000002</v>
      </c>
      <c r="H40" s="10">
        <f>G40</f>
        <v>99911691.920000002</v>
      </c>
      <c r="I40" s="7"/>
      <c r="J40" s="7"/>
    </row>
    <row r="41" spans="1:10" ht="15.75" thickBot="1" x14ac:dyDescent="0.3">
      <c r="A41" s="27"/>
      <c r="B41" s="7"/>
      <c r="C41" s="7"/>
      <c r="D41" s="7"/>
      <c r="E41" s="28"/>
      <c r="F41" s="28"/>
      <c r="G41" s="28"/>
      <c r="H41" s="28"/>
      <c r="I41" s="7"/>
      <c r="J41" s="7"/>
    </row>
    <row r="42" spans="1:10" ht="15.75" thickBot="1" x14ac:dyDescent="0.3">
      <c r="A42" s="62" t="s">
        <v>27</v>
      </c>
      <c r="B42" s="7"/>
      <c r="C42" s="7"/>
      <c r="D42" s="29"/>
      <c r="E42" s="63">
        <f>E28+E30+E36+E37</f>
        <v>7460000</v>
      </c>
      <c r="F42" s="63">
        <f>F28+F30+F36+G42+F37</f>
        <v>13677410.609999999</v>
      </c>
      <c r="G42" s="63">
        <f>G28+G30+G36+G37</f>
        <v>7117410.6100000003</v>
      </c>
      <c r="H42" s="30"/>
      <c r="I42" s="7"/>
      <c r="J42" s="7"/>
    </row>
    <row r="43" spans="1:10" ht="15.75" thickBot="1" x14ac:dyDescent="0.3">
      <c r="A43" s="51" t="s">
        <v>36</v>
      </c>
      <c r="B43" s="52"/>
      <c r="C43" s="52"/>
      <c r="D43" s="7"/>
      <c r="E43" s="28"/>
      <c r="F43" s="28"/>
      <c r="G43" s="28"/>
      <c r="H43" s="28"/>
      <c r="I43" s="7"/>
      <c r="J43" s="7"/>
    </row>
    <row r="44" spans="1:10" ht="15.75" thickBot="1" x14ac:dyDescent="0.3">
      <c r="A44" s="64" t="s">
        <v>46</v>
      </c>
      <c r="B44" s="65"/>
      <c r="C44" s="65"/>
      <c r="D44" s="66">
        <f>+D40-D42</f>
        <v>0</v>
      </c>
      <c r="E44" s="67">
        <f>+E40-E42</f>
        <v>75893379.049999997</v>
      </c>
      <c r="F44" s="67">
        <f t="shared" ref="F44:H44" si="5">+F40-F42</f>
        <v>64873830.179999992</v>
      </c>
      <c r="G44" s="67">
        <f t="shared" si="5"/>
        <v>92794281.310000002</v>
      </c>
      <c r="H44" s="67">
        <f t="shared" si="5"/>
        <v>99911691.920000002</v>
      </c>
      <c r="I44" s="7"/>
      <c r="J44" s="7"/>
    </row>
    <row r="45" spans="1:10" ht="15" x14ac:dyDescent="0.25">
      <c r="A45" s="68" t="s">
        <v>45</v>
      </c>
      <c r="B45" s="7"/>
      <c r="C45" s="7"/>
      <c r="D45" s="32"/>
      <c r="E45" s="33"/>
      <c r="F45" s="33"/>
      <c r="G45" s="33"/>
      <c r="H45" s="33"/>
      <c r="I45" s="7"/>
      <c r="J45" s="7"/>
    </row>
    <row r="46" spans="1:10" ht="15" x14ac:dyDescent="0.25">
      <c r="B46" s="7"/>
      <c r="E46" s="28"/>
      <c r="F46" s="28"/>
      <c r="G46" s="28"/>
      <c r="H46" s="28"/>
      <c r="I46" s="7"/>
      <c r="J46" s="7"/>
    </row>
    <row r="47" spans="1:10" ht="15" x14ac:dyDescent="0.25">
      <c r="B47" s="7"/>
      <c r="E47" s="28"/>
      <c r="F47" s="28"/>
      <c r="G47" s="28"/>
      <c r="H47" s="28"/>
      <c r="I47" s="7"/>
      <c r="J47" s="7"/>
    </row>
    <row r="48" spans="1:10" ht="15" x14ac:dyDescent="0.25">
      <c r="B48" s="7"/>
      <c r="E48" s="28"/>
      <c r="F48" s="28"/>
      <c r="G48" s="28"/>
      <c r="H48" s="28"/>
      <c r="I48" s="7"/>
      <c r="J48" s="7"/>
    </row>
    <row r="49" spans="1:10" ht="18.75" x14ac:dyDescent="0.3">
      <c r="B49" s="7"/>
      <c r="C49" s="7"/>
      <c r="D49" s="41" t="s">
        <v>37</v>
      </c>
      <c r="E49" s="28"/>
      <c r="F49" s="28"/>
      <c r="G49" s="28"/>
      <c r="H49" s="28"/>
      <c r="I49" s="7"/>
      <c r="J49" s="7"/>
    </row>
    <row r="50" spans="1:10" ht="63.6" customHeight="1" x14ac:dyDescent="0.25">
      <c r="A50" s="50" t="s">
        <v>39</v>
      </c>
      <c r="B50" s="50"/>
      <c r="C50" s="50"/>
      <c r="D50" s="50"/>
      <c r="E50" s="50"/>
      <c r="F50" s="50"/>
      <c r="G50" s="50"/>
      <c r="H50" s="50"/>
      <c r="I50" s="7"/>
      <c r="J50" s="7"/>
    </row>
    <row r="51" spans="1:10" ht="39" customHeight="1" x14ac:dyDescent="0.25">
      <c r="A51" s="50" t="s">
        <v>41</v>
      </c>
      <c r="B51" s="50"/>
      <c r="C51" s="50"/>
      <c r="D51" s="50"/>
      <c r="E51" s="50"/>
      <c r="F51" s="50"/>
      <c r="G51" s="50"/>
      <c r="H51" s="50"/>
      <c r="I51" s="7"/>
      <c r="J51" s="7"/>
    </row>
    <row r="52" spans="1:10" ht="33" customHeight="1" x14ac:dyDescent="0.25">
      <c r="A52" s="50" t="s">
        <v>42</v>
      </c>
      <c r="B52" s="50"/>
      <c r="C52" s="50"/>
      <c r="D52" s="50"/>
      <c r="E52" s="50"/>
      <c r="F52" s="50"/>
      <c r="G52" s="50"/>
      <c r="H52" s="50"/>
      <c r="I52" s="7"/>
      <c r="J52" s="7"/>
    </row>
    <row r="53" spans="1:10" ht="28.5" customHeight="1" x14ac:dyDescent="0.25">
      <c r="A53" s="50" t="s">
        <v>43</v>
      </c>
      <c r="B53" s="50"/>
      <c r="C53" s="50"/>
      <c r="D53" s="50"/>
      <c r="E53" s="50"/>
      <c r="F53" s="50"/>
      <c r="G53" s="50"/>
      <c r="H53" s="50"/>
      <c r="I53" s="7"/>
      <c r="J53" s="7"/>
    </row>
  </sheetData>
  <mergeCells count="12">
    <mergeCell ref="B10:C10"/>
    <mergeCell ref="A50:H50"/>
    <mergeCell ref="A51:H51"/>
    <mergeCell ref="A52:H52"/>
    <mergeCell ref="A53:H53"/>
    <mergeCell ref="A43:C43"/>
    <mergeCell ref="A6:A9"/>
    <mergeCell ref="B6:H6"/>
    <mergeCell ref="B7:D8"/>
    <mergeCell ref="E7:H7"/>
    <mergeCell ref="E8:G8"/>
    <mergeCell ref="H8:H9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>
    <row r="1" spans="1:1" x14ac:dyDescent="0.25">
      <c r="A1" t="s">
        <v>44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8" sqref="C18:G22"/>
    </sheetView>
  </sheetViews>
  <sheetFormatPr baseColWidth="10"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2:E14"/>
  <sheetViews>
    <sheetView workbookViewId="0">
      <selection activeCell="E14" sqref="E14"/>
    </sheetView>
  </sheetViews>
  <sheetFormatPr baseColWidth="10" defaultRowHeight="15" x14ac:dyDescent="0.25"/>
  <sheetData>
    <row r="12" spans="5:5" x14ac:dyDescent="0.25">
      <c r="E12" s="3">
        <v>850000</v>
      </c>
    </row>
    <row r="13" spans="5:5" x14ac:dyDescent="0.25">
      <c r="E13">
        <v>196000</v>
      </c>
    </row>
    <row r="14" spans="5:5" x14ac:dyDescent="0.25">
      <c r="E14">
        <f>SUM(E12:E13)</f>
        <v>1046000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Hoja3</vt:lpstr>
      <vt:lpstr>Hoja4</vt:lpstr>
      <vt:lpstr>Hoja5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ivalenzuela</dc:creator>
  <cp:lastModifiedBy>ISIDRO VALENZUELA VILLARRUBIA</cp:lastModifiedBy>
  <cp:lastPrinted>2024-01-29T12:45:07Z</cp:lastPrinted>
  <dcterms:created xsi:type="dcterms:W3CDTF">2013-07-17T11:13:26Z</dcterms:created>
  <dcterms:modified xsi:type="dcterms:W3CDTF">2024-01-29T12:45:08Z</dcterms:modified>
</cp:coreProperties>
</file>