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6CEA3AF3-8E83-4FA3-B067-8BC22DC249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1" l="1"/>
  <c r="B79" i="1"/>
  <c r="B81" i="1"/>
  <c r="B76" i="1"/>
  <c r="B74" i="1"/>
  <c r="C25" i="1"/>
  <c r="D64" i="1" l="1"/>
  <c r="C69" i="1" l="1"/>
  <c r="D68" i="1" s="1"/>
  <c r="C10" i="1" l="1"/>
  <c r="C13" i="1" s="1"/>
  <c r="D7" i="1" l="1"/>
  <c r="D14" i="1" l="1"/>
  <c r="D15" i="1" s="1"/>
  <c r="D66" i="1" s="1"/>
  <c r="D112" i="1" l="1"/>
  <c r="D114" i="1" s="1"/>
</calcChain>
</file>

<file path=xl/sharedStrings.xml><?xml version="1.0" encoding="utf-8"?>
<sst xmlns="http://schemas.openxmlformats.org/spreadsheetml/2006/main" count="145" uniqueCount="117">
  <si>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</si>
  <si>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</si>
  <si>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</si>
  <si>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</si>
  <si>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</si>
  <si>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</si>
  <si>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</si>
  <si>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</si>
  <si>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</si>
  <si>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</si>
  <si>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</si>
  <si>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</si>
  <si>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</si>
  <si>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</si>
  <si>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</si>
  <si>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</si>
  <si>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</si>
  <si>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</si>
  <si>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</si>
  <si>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</si>
  <si>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</si>
  <si>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</si>
  <si>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</si>
  <si>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</si>
  <si>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</si>
  <si>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</si>
  <si>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</si>
  <si>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</si>
  <si>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</si>
  <si>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</si>
  <si>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</si>
  <si>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</si>
  <si>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</si>
  <si>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</si>
  <si>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</si>
  <si>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</si>
  <si>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</si>
  <si>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</si>
  <si>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</si>
  <si>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</si>
  <si>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</si>
  <si>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</si>
  <si>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</si>
  <si>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</si>
  <si>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</si>
  <si>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</si>
  <si>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</si>
  <si>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FAS SEMESTRAL</t>
  </si>
  <si>
    <t>restados 20.000 por devoluciones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</si>
  <si>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</si>
  <si>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</si>
  <si>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</si>
  <si>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</si>
  <si>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</si>
  <si>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según ejecución pagos</t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</si>
  <si>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</si>
  <si>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</si>
  <si>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</si>
  <si>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</si>
  <si>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t xml:space="preserve">SALDO TOTAL CUENTAS CAIXABANK </t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</si>
  <si>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CAIXABANK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</si>
  <si>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</si>
  <si>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aparcamientos)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</si>
  <si>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y otros inmuebles)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</si>
  <si>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</si>
  <si>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</si>
  <si>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</si>
  <si>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t>Escuelas deportivas mensual SUR</t>
  </si>
  <si>
    <t xml:space="preserve">Escuelas Deportivas SUR Reserva Plaza </t>
  </si>
  <si>
    <t>Escuelas deportivas mensual NORTE</t>
  </si>
  <si>
    <t xml:space="preserve">Escuelas Deportivas NORTE Reserva Plaza </t>
  </si>
  <si>
    <t>Escuelas deportivas trimestral SUR</t>
  </si>
  <si>
    <t>Escuelas deportivas trimestral NORTE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</si>
  <si>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</si>
  <si>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Escuelas infantiles mensual</t>
  </si>
  <si>
    <t>Escuela Música mensual</t>
  </si>
  <si>
    <t>Universidad Popular Reserva Plaza</t>
  </si>
  <si>
    <t>PIC.A mensual</t>
  </si>
  <si>
    <t>PIC.A trimestral</t>
  </si>
  <si>
    <t>Transporte escolar trimestral</t>
  </si>
  <si>
    <t>Universidad Popular trimestral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</si>
  <si>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</si>
  <si>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t>Trimestral (estimación)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</si>
  <si>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</si>
  <si>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 xml:space="preserve">Abono deporte Semestral </t>
  </si>
  <si>
    <t xml:space="preserve">Abonados Teatro </t>
  </si>
  <si>
    <t xml:space="preserve">Abono deporte Trimestral </t>
  </si>
  <si>
    <t xml:space="preserve">Abono deporte Anual </t>
  </si>
  <si>
    <t>Abono deporte mensual</t>
  </si>
  <si>
    <t>Obligaciones de antiguos OOAA</t>
  </si>
  <si>
    <t>30% Obligaciones proveedores contabilizadas ptes.</t>
  </si>
  <si>
    <t xml:space="preserve">40% Obligaciones proveedores contabilizadas ptes. </t>
  </si>
  <si>
    <t>Obligaciones Ejercicio 2021 y anteriores</t>
  </si>
  <si>
    <t>Pendiente de cancelación, al menos 10.226,03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</si>
  <si>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BICE Aeropuerto</t>
    </r>
  </si>
  <si>
    <t>Escuela Música trimestral</t>
  </si>
  <si>
    <t>participación Enero ´23= 46.834,19€</t>
  </si>
  <si>
    <t>sólo IVA Ayto. (SÍ INCLUYE IVA Urbanismo)</t>
  </si>
  <si>
    <t>SAD mensual (con 4 meses diferimiento)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</si>
  <si>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SANCIONES TRIBUTARIAS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</si>
  <si>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OTRAS SANCIONES DIVERSAS EN VOLUNTARIA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</si>
  <si>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RECARGOS EJECUTIVOS Y COSTAS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</si>
  <si>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LICENCIAS URBANÍSTICAS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</si>
  <si>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TASAS OCUPACIÓN 1,5%</t>
    </r>
  </si>
  <si>
    <t>25% Facturas registradas y permitido contabilizar</t>
  </si>
  <si>
    <t xml:space="preserve">10% Facturas registradas </t>
  </si>
  <si>
    <t xml:space="preserve">(1%) AD´S sin factura 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</si>
  <si>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RENTABILIZACIÓN</t>
    </r>
  </si>
  <si>
    <t>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</si>
  <si>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Convenio programa atención a personas mayores en centro de día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</si>
  <si>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en Ejecutiva gestionados por Recaudación</t>
    </r>
  </si>
  <si>
    <t>incluye extra. Junio</t>
  </si>
  <si>
    <t>Campamentos de verano 1º cobro fraccionado</t>
  </si>
  <si>
    <t xml:space="preserve">% Facturas en Cuenta 413 Ptes. Incorporación 2.232.998,36 </t>
  </si>
  <si>
    <t xml:space="preserve">Pagos reales </t>
  </si>
  <si>
    <t>IMPUESTO MENSUAL MANCOMUNIDAD TGRU NOROESTE</t>
  </si>
  <si>
    <t>IMPUESTO MENSUAL MANCOMUNIDAD TGRU NOROESTE (mes anterior)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</si>
</sst>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  <font>
      <i/>
      <sz val="8"/>
      <color rgb="FFFF0000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/>
    <xf numFmtId="164" fontId="7" fillId="3" borderId="0" xfId="1" applyNumberFormat="1" applyFont="1" applyFill="1" applyAlignment="1"/>
    <xf numFmtId="0" fontId="9" fillId="5" borderId="0" xfId="0" applyFont="1" applyFill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1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2" fillId="5" borderId="4" xfId="0" applyFont="1" applyFill="1" applyBorder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10" xfId="0" applyFont="1" applyBorder="1"/>
    <xf numFmtId="0" fontId="0" fillId="0" borderId="10" xfId="0" applyBorder="1"/>
    <xf numFmtId="0" fontId="2" fillId="0" borderId="10" xfId="0" applyFont="1" applyBorder="1"/>
    <xf numFmtId="0" fontId="6" fillId="0" borderId="12" xfId="0" applyFont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5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164" fontId="18" fillId="5" borderId="8" xfId="0" applyNumberFormat="1" applyFont="1" applyFill="1" applyBorder="1"/>
    <xf numFmtId="164" fontId="27" fillId="5" borderId="8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33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8" fillId="0" borderId="0" xfId="0" applyFont="1"/>
    <xf numFmtId="0" fontId="31" fillId="0" borderId="0" xfId="0" applyFont="1" applyAlignment="1">
      <alignment horizontal="left"/>
    </xf>
    <xf numFmtId="0" fontId="6" fillId="0" borderId="5" xfId="0" applyFont="1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64" fontId="18" fillId="0" borderId="0" xfId="0" applyNumberFormat="1" applyFont="1"/>
    <xf numFmtId="164" fontId="27" fillId="0" borderId="0" xfId="0" applyNumberFormat="1" applyFont="1"/>
    <xf numFmtId="164" fontId="13" fillId="3" borderId="1" xfId="1" applyNumberFormat="1" applyFont="1" applyFill="1" applyBorder="1" applyAlignment="1"/>
    <xf numFmtId="0" fontId="34" fillId="0" borderId="0" xfId="0" applyFont="1"/>
    <xf numFmtId="0" fontId="35" fillId="0" borderId="0" xfId="0" applyFont="1"/>
    <xf numFmtId="164" fontId="10" fillId="5" borderId="5" xfId="0" applyNumberFormat="1" applyFont="1" applyFill="1" applyBorder="1" applyAlignment="1">
      <alignment horizontal="right"/>
    </xf>
    <xf numFmtId="0" fontId="35" fillId="0" borderId="0" xfId="0" applyFont="1" applyAlignment="1">
      <alignment horizontal="left"/>
    </xf>
    <xf numFmtId="44" fontId="18" fillId="0" borderId="0" xfId="1" applyFont="1"/>
    <xf numFmtId="0" fontId="31" fillId="0" borderId="0" xfId="0" applyFont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881520</xdr:colOff>
      <xdr:row>0</xdr:row>
      <xdr:rowOff>9525</xdr:rowOff>
    </xdr:from>
    <xdr:to>
      <xdr:col>4</xdr:col>
      <xdr:colOff>57566</xdr:colOff>
      <xdr:row>3</xdr:row>
      <xdr:rowOff>10077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670" y="9525"/>
          <a:ext cx="1100096" cy="5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1"/>
  <sheetViews>
    <sheetView tabSelected="1" topLeftCell="A88" zoomScale="80" zoomScaleNormal="80" workbookViewId="0">
      <selection activeCell="C101" sqref="C101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3.5546875" customWidth="1"/>
    <col min="5" max="5" width="9.6640625" customWidth="1"/>
  </cols>
  <sheetData>
    <row r="3" spans="1:10">
      <c r="C3" t="s">
        <v>10</v>
      </c>
    </row>
    <row r="4" spans="1:10" ht="13.95" customHeight="1">
      <c r="A4" s="18" t="s">
        <v>0</v>
      </c>
      <c r="B4" s="19"/>
      <c r="C4" s="19"/>
      <c r="D4" s="20">
        <v>45128</v>
      </c>
      <c r="F4" s="1"/>
    </row>
    <row r="5" spans="1:10" s="6" customFormat="1" ht="15.6">
      <c r="A5" s="24" t="s">
        <v>20</v>
      </c>
      <c r="B5" s="25"/>
      <c r="C5" s="21"/>
      <c r="D5" s="52">
        <v>136349222.69999999</v>
      </c>
      <c r="E5" s="83"/>
      <c r="F5" s="83"/>
    </row>
    <row r="6" spans="1:10" s="6" customFormat="1">
      <c r="A6" s="7" t="s">
        <v>18</v>
      </c>
      <c r="B6" s="22"/>
      <c r="C6" s="22"/>
      <c r="D6" s="38">
        <v>57536137.960000001</v>
      </c>
      <c r="E6" s="22"/>
      <c r="F6" s="22"/>
    </row>
    <row r="7" spans="1:10">
      <c r="A7" s="24" t="s">
        <v>19</v>
      </c>
      <c r="B7" s="26"/>
      <c r="C7" s="1"/>
      <c r="D7" s="50">
        <f>D5-D6</f>
        <v>78813084.73999998</v>
      </c>
      <c r="E7" s="1"/>
      <c r="F7" s="1"/>
    </row>
    <row r="8" spans="1:10" ht="10.95" customHeight="1">
      <c r="A8" s="61" t="s">
        <v>59</v>
      </c>
      <c r="B8" s="39"/>
      <c r="C8" s="84">
        <v>24126717.720000003</v>
      </c>
      <c r="D8" s="1"/>
      <c r="F8" s="1"/>
      <c r="G8" s="1"/>
    </row>
    <row r="9" spans="1:10" ht="11.4" customHeight="1">
      <c r="A9" s="60" t="s">
        <v>58</v>
      </c>
      <c r="B9" s="40"/>
      <c r="C9" s="85">
        <v>6720620.9800000004</v>
      </c>
      <c r="D9" s="1"/>
      <c r="E9" s="1"/>
      <c r="F9" s="1"/>
      <c r="G9" s="1"/>
    </row>
    <row r="10" spans="1:10" ht="13.2" customHeight="1">
      <c r="A10" s="59" t="s">
        <v>56</v>
      </c>
      <c r="B10" s="41"/>
      <c r="C10" s="42">
        <f>SUM(C8-C9)</f>
        <v>17406096.740000002</v>
      </c>
      <c r="D10" s="1"/>
      <c r="E10" s="1"/>
      <c r="F10" s="1"/>
    </row>
    <row r="11" spans="1:10" ht="11.4" customHeight="1">
      <c r="A11" s="102" t="s">
        <v>107</v>
      </c>
      <c r="B11" s="103"/>
      <c r="C11" s="76">
        <v>0</v>
      </c>
      <c r="D11" s="1"/>
      <c r="E11" s="1"/>
      <c r="F11" s="1"/>
    </row>
    <row r="12" spans="1:10" ht="11.4" customHeight="1">
      <c r="A12" s="104" t="s">
        <v>32</v>
      </c>
      <c r="B12" s="105"/>
      <c r="C12" s="77">
        <v>1850000</v>
      </c>
      <c r="D12" s="1" t="s">
        <v>54</v>
      </c>
      <c r="E12" s="1"/>
      <c r="F12" s="1"/>
    </row>
    <row r="13" spans="1:10" ht="19.2" customHeight="1">
      <c r="A13" s="106" t="s">
        <v>60</v>
      </c>
      <c r="B13" s="107"/>
      <c r="C13" s="56">
        <f>C10+C12-C11</f>
        <v>19256096.740000002</v>
      </c>
      <c r="D13" s="1"/>
      <c r="E13" s="1"/>
      <c r="F13" s="1"/>
    </row>
    <row r="14" spans="1:10">
      <c r="A14" s="111" t="s">
        <v>13</v>
      </c>
      <c r="B14" s="111"/>
      <c r="C14" s="111"/>
      <c r="D14" s="43">
        <f>D7</f>
        <v>78813084.73999998</v>
      </c>
      <c r="E14" s="1"/>
      <c r="F14" s="1" t="s">
        <v>10</v>
      </c>
    </row>
    <row r="15" spans="1:10" s="27" customFormat="1">
      <c r="A15" s="112" t="s">
        <v>14</v>
      </c>
      <c r="B15" s="113"/>
      <c r="C15" s="113"/>
      <c r="D15" s="44">
        <f>D14</f>
        <v>78813084.73999998</v>
      </c>
      <c r="E15" s="24"/>
      <c r="F15" s="24"/>
    </row>
    <row r="16" spans="1:10">
      <c r="A16" s="1" t="s">
        <v>63</v>
      </c>
      <c r="B16" s="1"/>
      <c r="C16" s="94">
        <v>565357.18000000005</v>
      </c>
      <c r="D16" s="54" t="s">
        <v>48</v>
      </c>
      <c r="E16" s="55"/>
      <c r="F16" s="1"/>
      <c r="J16" s="3"/>
    </row>
    <row r="17" spans="1:10">
      <c r="A17" s="1" t="s">
        <v>62</v>
      </c>
      <c r="B17" s="1"/>
      <c r="C17" s="94">
        <v>4286.3599999999997</v>
      </c>
      <c r="D17" s="54"/>
      <c r="E17" s="55"/>
      <c r="F17" s="1"/>
      <c r="J17" s="3"/>
    </row>
    <row r="18" spans="1:10">
      <c r="A18" s="1" t="s">
        <v>28</v>
      </c>
      <c r="B18" s="1"/>
      <c r="C18" s="94">
        <v>420000</v>
      </c>
      <c r="D18" s="54"/>
      <c r="E18" s="55"/>
      <c r="F18" s="1"/>
      <c r="J18" s="3"/>
    </row>
    <row r="19" spans="1:10">
      <c r="A19" s="1" t="s">
        <v>64</v>
      </c>
      <c r="B19" s="1"/>
      <c r="C19" s="93"/>
      <c r="D19" s="54"/>
      <c r="E19" s="1"/>
      <c r="F19" s="1"/>
      <c r="J19" s="3"/>
    </row>
    <row r="20" spans="1:10">
      <c r="A20" s="1" t="s">
        <v>65</v>
      </c>
      <c r="B20" s="1"/>
      <c r="C20" s="93"/>
      <c r="D20" s="54"/>
      <c r="E20" s="1"/>
      <c r="F20" s="1"/>
      <c r="J20" s="3"/>
    </row>
    <row r="21" spans="1:10">
      <c r="A21" s="1" t="s">
        <v>8</v>
      </c>
      <c r="B21" s="1"/>
      <c r="C21" s="93"/>
      <c r="D21" s="86"/>
      <c r="E21" s="1"/>
      <c r="F21" s="1"/>
      <c r="J21" s="4"/>
    </row>
    <row r="22" spans="1:10">
      <c r="A22" s="1" t="s">
        <v>21</v>
      </c>
      <c r="B22" s="1"/>
      <c r="C22" s="94">
        <v>100000</v>
      </c>
      <c r="D22" s="54"/>
      <c r="E22" s="55"/>
      <c r="F22" s="1"/>
      <c r="J22" s="3"/>
    </row>
    <row r="23" spans="1:10">
      <c r="A23" s="1" t="s">
        <v>94</v>
      </c>
      <c r="B23" s="1"/>
      <c r="C23" s="93"/>
      <c r="D23" s="54"/>
      <c r="E23" s="55"/>
      <c r="F23" s="1"/>
      <c r="J23" s="3"/>
    </row>
    <row r="24" spans="1:10">
      <c r="A24" s="1" t="s">
        <v>22</v>
      </c>
      <c r="B24" s="1"/>
      <c r="C24" s="94">
        <v>50000</v>
      </c>
      <c r="D24" s="51"/>
      <c r="E24" s="1"/>
      <c r="F24" s="1"/>
      <c r="J24" s="3"/>
    </row>
    <row r="25" spans="1:10">
      <c r="A25" s="1" t="s">
        <v>7</v>
      </c>
      <c r="B25" s="1"/>
      <c r="C25" s="94">
        <f>D25+E25</f>
        <v>837714.03</v>
      </c>
      <c r="D25" s="94">
        <v>770436.71</v>
      </c>
      <c r="E25" s="94">
        <v>67277.320000000007</v>
      </c>
      <c r="F25" s="1"/>
      <c r="J25" s="4"/>
    </row>
    <row r="26" spans="1:10">
      <c r="A26" s="1" t="s">
        <v>42</v>
      </c>
      <c r="B26" s="1"/>
      <c r="C26" s="94">
        <v>58625.27</v>
      </c>
      <c r="D26" s="1"/>
      <c r="E26" s="1"/>
      <c r="F26" s="1"/>
      <c r="J26" s="4"/>
    </row>
    <row r="27" spans="1:10">
      <c r="A27" s="1" t="s">
        <v>33</v>
      </c>
      <c r="B27" s="1"/>
      <c r="C27" s="93"/>
      <c r="D27" s="86"/>
      <c r="E27" s="55"/>
      <c r="F27" s="1"/>
      <c r="J27" s="3"/>
    </row>
    <row r="28" spans="1:10">
      <c r="A28" s="1" t="s">
        <v>110</v>
      </c>
      <c r="B28" s="1"/>
      <c r="C28" s="94">
        <v>650000</v>
      </c>
      <c r="D28" s="97"/>
      <c r="E28" s="55"/>
      <c r="F28" s="1"/>
      <c r="J28" s="3"/>
    </row>
    <row r="29" spans="1:10">
      <c r="A29" s="1" t="s">
        <v>57</v>
      </c>
      <c r="B29" s="1"/>
      <c r="C29" s="94">
        <v>81211.22</v>
      </c>
      <c r="D29" s="54"/>
      <c r="E29" s="55"/>
      <c r="F29" s="1"/>
      <c r="J29" s="3"/>
    </row>
    <row r="30" spans="1:10">
      <c r="A30" s="1" t="s">
        <v>103</v>
      </c>
      <c r="B30" s="1"/>
      <c r="C30" s="94">
        <v>211450</v>
      </c>
      <c r="D30" s="54"/>
      <c r="E30" s="55"/>
      <c r="F30" s="1"/>
      <c r="J30" s="3"/>
    </row>
    <row r="31" spans="1:10">
      <c r="A31" s="1" t="s">
        <v>102</v>
      </c>
      <c r="B31" s="1"/>
      <c r="C31" s="94">
        <v>175000</v>
      </c>
      <c r="D31" s="54"/>
      <c r="E31" s="55"/>
      <c r="F31" s="1"/>
      <c r="J31" s="3"/>
    </row>
    <row r="32" spans="1:10">
      <c r="A32" s="1" t="s">
        <v>99</v>
      </c>
      <c r="B32" s="1"/>
      <c r="C32" s="94">
        <v>70000</v>
      </c>
      <c r="D32" s="54"/>
      <c r="E32" s="55"/>
      <c r="F32" s="1"/>
      <c r="J32" s="3"/>
    </row>
    <row r="33" spans="1:10">
      <c r="A33" s="1" t="s">
        <v>100</v>
      </c>
      <c r="B33" s="1"/>
      <c r="C33" s="94">
        <v>100000</v>
      </c>
      <c r="D33" s="54"/>
      <c r="E33" s="55"/>
      <c r="F33" s="1"/>
      <c r="J33" s="3"/>
    </row>
    <row r="34" spans="1:10">
      <c r="A34" s="1" t="s">
        <v>101</v>
      </c>
      <c r="B34" s="1"/>
      <c r="C34" s="94">
        <v>85000</v>
      </c>
      <c r="D34" s="54"/>
      <c r="E34" s="55"/>
      <c r="F34" s="1"/>
      <c r="J34" s="3"/>
    </row>
    <row r="35" spans="1:10">
      <c r="A35" s="1" t="s">
        <v>66</v>
      </c>
      <c r="B35" s="1"/>
      <c r="C35" s="93"/>
      <c r="D35" s="1" t="s">
        <v>67</v>
      </c>
      <c r="F35" s="1"/>
      <c r="J35" s="4"/>
    </row>
    <row r="36" spans="1:10">
      <c r="A36" s="1" t="s">
        <v>66</v>
      </c>
      <c r="B36" s="1"/>
      <c r="C36" s="94">
        <v>62123.63</v>
      </c>
      <c r="D36" s="1" t="s">
        <v>68</v>
      </c>
      <c r="F36" s="1"/>
      <c r="J36" s="4"/>
    </row>
    <row r="37" spans="1:10">
      <c r="A37" s="1" t="s">
        <v>66</v>
      </c>
      <c r="B37" s="1"/>
      <c r="C37" s="93"/>
      <c r="D37" s="1" t="s">
        <v>71</v>
      </c>
      <c r="E37" s="1"/>
      <c r="I37" s="4"/>
    </row>
    <row r="38" spans="1:10">
      <c r="A38" s="1" t="s">
        <v>66</v>
      </c>
      <c r="B38" s="1"/>
      <c r="C38" s="94">
        <v>3179.33</v>
      </c>
      <c r="D38" s="1" t="s">
        <v>69</v>
      </c>
      <c r="E38" s="1"/>
      <c r="I38" s="4"/>
    </row>
    <row r="39" spans="1:10">
      <c r="A39" s="1" t="s">
        <v>66</v>
      </c>
      <c r="B39" s="1"/>
      <c r="C39" s="94">
        <v>24321.53</v>
      </c>
      <c r="D39" s="1" t="s">
        <v>70</v>
      </c>
      <c r="F39" s="1"/>
      <c r="J39" s="4"/>
    </row>
    <row r="40" spans="1:10">
      <c r="A40" s="1" t="s">
        <v>66</v>
      </c>
      <c r="B40" s="1"/>
      <c r="C40" s="93"/>
      <c r="D40" s="1" t="s">
        <v>72</v>
      </c>
      <c r="E40" s="1"/>
      <c r="I40" s="4"/>
    </row>
    <row r="41" spans="1:10">
      <c r="A41" s="1" t="s">
        <v>66</v>
      </c>
      <c r="B41" s="1"/>
      <c r="C41" s="94">
        <v>123425.08</v>
      </c>
      <c r="D41" s="82" t="s">
        <v>88</v>
      </c>
      <c r="E41" s="1"/>
      <c r="F41" s="1"/>
      <c r="J41" s="4"/>
    </row>
    <row r="42" spans="1:10">
      <c r="A42" s="1" t="s">
        <v>66</v>
      </c>
      <c r="B42" s="1"/>
      <c r="C42" s="94">
        <v>671842.12</v>
      </c>
      <c r="D42" s="82" t="s">
        <v>86</v>
      </c>
      <c r="E42" s="1"/>
      <c r="F42" s="1"/>
      <c r="J42" s="4"/>
    </row>
    <row r="43" spans="1:10">
      <c r="A43" s="1" t="s">
        <v>66</v>
      </c>
      <c r="B43" s="1"/>
      <c r="C43" s="94">
        <v>13326.45</v>
      </c>
      <c r="D43" s="82" t="s">
        <v>84</v>
      </c>
      <c r="E43" s="1"/>
      <c r="F43" s="1"/>
      <c r="J43" s="4"/>
    </row>
    <row r="44" spans="1:10">
      <c r="A44" s="1" t="s">
        <v>66</v>
      </c>
      <c r="B44" s="1"/>
      <c r="C44" s="93"/>
      <c r="D44" s="82" t="s">
        <v>87</v>
      </c>
      <c r="E44" s="1"/>
      <c r="F44" s="1"/>
      <c r="J44" s="4"/>
    </row>
    <row r="45" spans="1:10">
      <c r="A45" s="1" t="s">
        <v>73</v>
      </c>
      <c r="B45" s="1"/>
      <c r="C45" s="94">
        <v>19475.3</v>
      </c>
      <c r="D45" s="82" t="s">
        <v>74</v>
      </c>
      <c r="E45" s="1"/>
      <c r="F45" s="1"/>
      <c r="J45" s="4"/>
    </row>
    <row r="46" spans="1:10">
      <c r="A46" s="1" t="s">
        <v>73</v>
      </c>
      <c r="B46" s="1"/>
      <c r="C46" s="94">
        <v>11062.5</v>
      </c>
      <c r="D46" s="82" t="s">
        <v>85</v>
      </c>
      <c r="E46" s="1"/>
      <c r="F46" s="1"/>
      <c r="J46" s="4"/>
    </row>
    <row r="47" spans="1:10">
      <c r="A47" s="1" t="s">
        <v>73</v>
      </c>
      <c r="B47" s="1"/>
      <c r="C47" s="93"/>
      <c r="D47" s="82" t="s">
        <v>75</v>
      </c>
      <c r="E47" s="1"/>
      <c r="F47" s="1"/>
      <c r="J47" s="4"/>
    </row>
    <row r="48" spans="1:10">
      <c r="A48" s="1" t="s">
        <v>73</v>
      </c>
      <c r="B48" s="1"/>
      <c r="C48" s="93"/>
      <c r="D48" s="82" t="s">
        <v>95</v>
      </c>
      <c r="E48" s="1"/>
      <c r="F48" s="1"/>
      <c r="J48" s="4"/>
    </row>
    <row r="49" spans="1:10">
      <c r="A49" s="1" t="s">
        <v>73</v>
      </c>
      <c r="B49" s="1"/>
      <c r="C49" s="94">
        <v>27769.35</v>
      </c>
      <c r="D49" s="82" t="s">
        <v>76</v>
      </c>
      <c r="E49" s="1"/>
      <c r="F49" s="1"/>
      <c r="J49" s="4"/>
    </row>
    <row r="50" spans="1:10">
      <c r="A50" s="1" t="s">
        <v>73</v>
      </c>
      <c r="B50" s="1"/>
      <c r="C50" s="93"/>
      <c r="D50" s="82" t="s">
        <v>77</v>
      </c>
      <c r="E50" s="1"/>
      <c r="F50" s="1"/>
      <c r="J50" s="4"/>
    </row>
    <row r="51" spans="1:10">
      <c r="A51" s="1" t="s">
        <v>73</v>
      </c>
      <c r="B51" s="1"/>
      <c r="C51" s="93"/>
      <c r="D51" s="82" t="s">
        <v>78</v>
      </c>
      <c r="E51" s="1"/>
      <c r="F51" s="1"/>
      <c r="J51" s="4"/>
    </row>
    <row r="52" spans="1:10">
      <c r="A52" s="1" t="s">
        <v>73</v>
      </c>
      <c r="B52" s="1"/>
      <c r="C52" s="93"/>
      <c r="D52" s="82" t="s">
        <v>79</v>
      </c>
      <c r="E52" s="1"/>
      <c r="F52" s="1"/>
      <c r="J52" s="4"/>
    </row>
    <row r="53" spans="1:10">
      <c r="A53" s="1" t="s">
        <v>73</v>
      </c>
      <c r="B53" s="1"/>
      <c r="C53" s="94">
        <v>2200.66</v>
      </c>
      <c r="D53" s="82" t="s">
        <v>112</v>
      </c>
      <c r="E53" s="1"/>
      <c r="F53" s="1"/>
      <c r="J53" s="4"/>
    </row>
    <row r="54" spans="1:10">
      <c r="A54" s="1" t="s">
        <v>73</v>
      </c>
      <c r="B54" s="1"/>
      <c r="C54" s="93"/>
      <c r="D54" s="82" t="s">
        <v>80</v>
      </c>
      <c r="E54" s="1"/>
      <c r="F54" s="1"/>
      <c r="J54" s="4"/>
    </row>
    <row r="55" spans="1:10">
      <c r="A55" s="1" t="s">
        <v>61</v>
      </c>
      <c r="B55" s="1"/>
      <c r="C55" s="94">
        <v>1258.3800000000001</v>
      </c>
      <c r="D55" s="82" t="s">
        <v>98</v>
      </c>
      <c r="E55" s="1"/>
      <c r="F55" s="1"/>
      <c r="J55" s="4"/>
    </row>
    <row r="56" spans="1:10">
      <c r="A56" s="1" t="s">
        <v>81</v>
      </c>
      <c r="B56" s="1"/>
      <c r="C56" s="93"/>
      <c r="D56" s="82" t="s">
        <v>82</v>
      </c>
      <c r="E56" s="1"/>
      <c r="F56" s="1"/>
      <c r="J56" s="4"/>
    </row>
    <row r="57" spans="1:10">
      <c r="A57" s="1" t="s">
        <v>109</v>
      </c>
      <c r="B57" s="1"/>
      <c r="C57" s="94">
        <v>26549.919999999998</v>
      </c>
      <c r="D57" s="82" t="s">
        <v>108</v>
      </c>
      <c r="E57" s="1"/>
      <c r="F57" s="1"/>
      <c r="J57" s="4"/>
    </row>
    <row r="58" spans="1:10">
      <c r="A58" s="1" t="s">
        <v>83</v>
      </c>
      <c r="B58" s="1"/>
      <c r="C58" s="94">
        <v>80000</v>
      </c>
      <c r="D58" s="82"/>
      <c r="E58" s="1"/>
      <c r="F58" s="1"/>
      <c r="J58" s="4"/>
    </row>
    <row r="59" spans="1:10">
      <c r="A59" s="1" t="s">
        <v>9</v>
      </c>
      <c r="B59" s="1" t="s">
        <v>10</v>
      </c>
      <c r="C59" s="94">
        <v>600000</v>
      </c>
      <c r="D59" s="57"/>
      <c r="E59" s="1"/>
      <c r="F59" s="1"/>
      <c r="J59" s="4"/>
    </row>
    <row r="60" spans="1:10">
      <c r="A60" s="63" t="s">
        <v>29</v>
      </c>
      <c r="B60" s="1"/>
      <c r="C60" s="94">
        <v>3077608.9041666663</v>
      </c>
      <c r="D60" s="57"/>
      <c r="E60" s="1"/>
      <c r="F60" s="1"/>
      <c r="J60" s="4"/>
    </row>
    <row r="61" spans="1:10">
      <c r="A61" s="63" t="s">
        <v>34</v>
      </c>
      <c r="B61" s="1"/>
      <c r="C61" s="93"/>
      <c r="D61" s="99" t="s">
        <v>82</v>
      </c>
      <c r="E61" s="1"/>
      <c r="F61" s="1"/>
      <c r="J61" s="4"/>
    </row>
    <row r="62" spans="1:10">
      <c r="A62" s="63" t="s">
        <v>38</v>
      </c>
      <c r="B62" s="1"/>
      <c r="C62" s="94">
        <v>106000</v>
      </c>
      <c r="D62" s="57"/>
      <c r="E62" s="1"/>
      <c r="F62" s="1"/>
      <c r="J62" s="4"/>
    </row>
    <row r="63" spans="1:10">
      <c r="A63" s="63" t="s">
        <v>53</v>
      </c>
      <c r="B63" s="1"/>
      <c r="C63" s="93"/>
      <c r="D63" s="57"/>
      <c r="E63" s="1"/>
      <c r="F63" s="1"/>
      <c r="J63" s="4"/>
    </row>
    <row r="64" spans="1:10">
      <c r="A64" s="1"/>
      <c r="B64" s="114" t="s">
        <v>1</v>
      </c>
      <c r="C64" s="114"/>
      <c r="D64" s="8">
        <f>SUM(C16:C63)</f>
        <v>8258787.2141666654</v>
      </c>
      <c r="E64" s="7"/>
      <c r="F64" s="7"/>
    </row>
    <row r="65" spans="1:9" s="31" customFormat="1" ht="12">
      <c r="A65" s="108" t="s">
        <v>12</v>
      </c>
      <c r="B65" s="108"/>
      <c r="C65" s="108"/>
      <c r="D65" s="58"/>
      <c r="I65" s="32"/>
    </row>
    <row r="66" spans="1:9">
      <c r="A66" s="108"/>
      <c r="B66" s="108"/>
      <c r="C66" s="108"/>
      <c r="D66" s="95">
        <f>D64+D15</f>
        <v>87071871.954166651</v>
      </c>
      <c r="E66" s="1"/>
      <c r="I66" s="4"/>
    </row>
    <row r="67" spans="1:9" s="6" customFormat="1">
      <c r="A67" s="28"/>
      <c r="B67" s="28"/>
      <c r="C67" s="28"/>
      <c r="D67" s="29"/>
      <c r="E67" s="22"/>
      <c r="I67" s="30"/>
    </row>
    <row r="68" spans="1:9" ht="14.4" customHeight="1">
      <c r="A68" s="1"/>
      <c r="B68" s="109" t="s">
        <v>2</v>
      </c>
      <c r="C68" s="110"/>
      <c r="D68" s="47">
        <f>C69+C93+C94+C95+C96+C97+C98+C99+C100+C101+C102+C103+C106+C107+C108+C109+C110+C111</f>
        <v>22854187.995999999</v>
      </c>
      <c r="E68" s="1"/>
      <c r="I68" s="2"/>
    </row>
    <row r="69" spans="1:9">
      <c r="A69" s="10" t="s">
        <v>16</v>
      </c>
      <c r="B69" s="11"/>
      <c r="C69" s="45">
        <f>SUM(B70:B92)</f>
        <v>12835912.976</v>
      </c>
      <c r="D69" s="1"/>
      <c r="E69" s="1"/>
    </row>
    <row r="70" spans="1:9">
      <c r="A70" s="12" t="s">
        <v>3</v>
      </c>
      <c r="B70" s="89">
        <v>0</v>
      </c>
      <c r="C70" s="22" t="s">
        <v>114</v>
      </c>
      <c r="D70" s="101"/>
      <c r="E70" s="101"/>
    </row>
    <row r="71" spans="1:9">
      <c r="A71" s="12"/>
      <c r="B71" s="89"/>
      <c r="C71" s="22"/>
      <c r="D71" s="87" t="s">
        <v>10</v>
      </c>
      <c r="E71" s="87"/>
    </row>
    <row r="72" spans="1:9">
      <c r="A72" s="64"/>
      <c r="D72" s="1" t="s">
        <v>10</v>
      </c>
      <c r="E72" s="1"/>
    </row>
    <row r="73" spans="1:9">
      <c r="A73" s="12"/>
      <c r="B73" s="53"/>
      <c r="C73" s="22"/>
      <c r="D73" s="1"/>
      <c r="E73" s="1"/>
    </row>
    <row r="74" spans="1:9">
      <c r="A74" s="88" t="s">
        <v>44</v>
      </c>
      <c r="B74" s="89">
        <f>30%*10716765.7</f>
        <v>3215029.7099999995</v>
      </c>
      <c r="C74" s="90" t="s">
        <v>90</v>
      </c>
      <c r="D74" s="1"/>
      <c r="E74" s="1"/>
    </row>
    <row r="75" spans="1:9">
      <c r="B75" s="98">
        <v>1925584.19</v>
      </c>
      <c r="C75" s="22" t="s">
        <v>49</v>
      </c>
      <c r="D75" s="1"/>
      <c r="E75" s="1"/>
    </row>
    <row r="76" spans="1:9">
      <c r="A76" s="88" t="s">
        <v>45</v>
      </c>
      <c r="B76" s="89">
        <f>40%*10716765.7</f>
        <v>4286706.28</v>
      </c>
      <c r="C76" s="90" t="s">
        <v>91</v>
      </c>
      <c r="D76" s="1"/>
      <c r="E76" s="91"/>
      <c r="H76" t="s">
        <v>10</v>
      </c>
    </row>
    <row r="77" spans="1:9">
      <c r="B77" s="53"/>
      <c r="D77" s="1"/>
      <c r="E77" s="1"/>
    </row>
    <row r="78" spans="1:9">
      <c r="A78" s="88" t="s">
        <v>4</v>
      </c>
      <c r="B78" s="89"/>
      <c r="C78" s="90" t="s">
        <v>39</v>
      </c>
    </row>
    <row r="79" spans="1:9">
      <c r="A79" s="12"/>
      <c r="B79" s="53">
        <f>25%*1168561.06</f>
        <v>292140.26500000001</v>
      </c>
      <c r="C79" s="22" t="s">
        <v>104</v>
      </c>
      <c r="E79" s="1"/>
    </row>
    <row r="80" spans="1:9">
      <c r="A80" s="12"/>
      <c r="B80" s="53"/>
      <c r="C80" s="22" t="s">
        <v>113</v>
      </c>
      <c r="E80" s="1"/>
    </row>
    <row r="81" spans="1:5">
      <c r="A81" s="12"/>
      <c r="B81" s="53">
        <f>10%*11900520.41</f>
        <v>1190052.041</v>
      </c>
      <c r="C81" s="22" t="s">
        <v>105</v>
      </c>
      <c r="E81" s="1"/>
    </row>
    <row r="82" spans="1:5">
      <c r="B82" s="53">
        <f>1%*145158736</f>
        <v>1451587.36</v>
      </c>
      <c r="C82" s="22" t="s">
        <v>106</v>
      </c>
      <c r="D82" s="1"/>
      <c r="E82" s="1"/>
    </row>
    <row r="83" spans="1:5">
      <c r="A83" s="12"/>
      <c r="D83" s="92"/>
      <c r="E83" s="1"/>
    </row>
    <row r="84" spans="1:5">
      <c r="C84" s="22" t="s">
        <v>10</v>
      </c>
      <c r="D84" s="1"/>
      <c r="E84" s="1"/>
    </row>
    <row r="85" spans="1:5">
      <c r="A85" s="64"/>
      <c r="B85" s="65"/>
      <c r="C85" s="65"/>
      <c r="D85" s="66"/>
      <c r="E85" s="66"/>
    </row>
    <row r="86" spans="1:5">
      <c r="A86" s="67" t="s">
        <v>92</v>
      </c>
      <c r="B86" s="71">
        <v>36192.65</v>
      </c>
      <c r="C86" s="22" t="s">
        <v>93</v>
      </c>
      <c r="D86" s="69"/>
      <c r="E86" s="69"/>
    </row>
    <row r="87" spans="1:5">
      <c r="A87" s="67" t="s">
        <v>89</v>
      </c>
      <c r="B87" s="71">
        <v>104681.93</v>
      </c>
      <c r="C87" s="68"/>
      <c r="D87" s="69"/>
      <c r="E87" s="69"/>
    </row>
    <row r="88" spans="1:5">
      <c r="A88" s="70" t="s">
        <v>11</v>
      </c>
      <c r="B88" s="71"/>
      <c r="C88" s="72"/>
      <c r="D88" s="69"/>
      <c r="E88" s="69"/>
    </row>
    <row r="89" spans="1:5">
      <c r="A89" s="67" t="s">
        <v>27</v>
      </c>
      <c r="B89" s="71">
        <v>15000</v>
      </c>
      <c r="C89" s="72" t="s">
        <v>10</v>
      </c>
      <c r="D89" s="69"/>
      <c r="E89" s="69"/>
    </row>
    <row r="90" spans="1:5">
      <c r="A90" s="73" t="s">
        <v>31</v>
      </c>
      <c r="B90" s="71">
        <v>308938.55</v>
      </c>
      <c r="C90" s="74"/>
      <c r="D90" s="75"/>
      <c r="E90" s="75"/>
    </row>
    <row r="91" spans="1:5" ht="9.6" customHeight="1">
      <c r="A91" s="67" t="s">
        <v>40</v>
      </c>
      <c r="B91" s="71">
        <v>10000</v>
      </c>
      <c r="C91" s="72"/>
      <c r="D91" s="69"/>
      <c r="E91" s="69"/>
    </row>
    <row r="92" spans="1:5" ht="10.199999999999999" customHeight="1">
      <c r="A92" s="67" t="s">
        <v>35</v>
      </c>
      <c r="B92" s="71"/>
      <c r="C92" s="72"/>
      <c r="D92" s="69"/>
      <c r="E92" s="69"/>
    </row>
    <row r="93" spans="1:5">
      <c r="A93" s="16" t="s">
        <v>50</v>
      </c>
      <c r="B93" s="14"/>
      <c r="C93" s="62">
        <v>103674.34</v>
      </c>
      <c r="D93" s="1" t="s">
        <v>96</v>
      </c>
      <c r="E93" s="1"/>
    </row>
    <row r="94" spans="1:5" ht="11.4" customHeight="1">
      <c r="A94" s="14" t="s">
        <v>17</v>
      </c>
      <c r="B94" s="15"/>
      <c r="C94" s="62">
        <v>1582415.54</v>
      </c>
      <c r="D94" s="1" t="s">
        <v>52</v>
      </c>
      <c r="E94" s="1"/>
    </row>
    <row r="95" spans="1:5" ht="11.4" customHeight="1">
      <c r="A95" s="14" t="s">
        <v>46</v>
      </c>
      <c r="B95" s="15"/>
      <c r="C95" s="46">
        <v>360846.84</v>
      </c>
      <c r="D95" s="100" t="s">
        <v>97</v>
      </c>
      <c r="E95" s="1"/>
    </row>
    <row r="96" spans="1:5" ht="11.25" customHeight="1">
      <c r="A96" s="14" t="s">
        <v>5</v>
      </c>
      <c r="B96" s="15"/>
      <c r="C96" s="46">
        <v>3600000</v>
      </c>
      <c r="D96" s="96" t="s">
        <v>111</v>
      </c>
    </row>
    <row r="97" spans="1:6" ht="11.25" customHeight="1">
      <c r="A97" s="14" t="s">
        <v>55</v>
      </c>
      <c r="B97" s="15"/>
      <c r="C97" s="46"/>
      <c r="D97" s="82"/>
    </row>
    <row r="98" spans="1:6" ht="11.25" customHeight="1">
      <c r="A98" s="14" t="s">
        <v>47</v>
      </c>
      <c r="B98" s="15"/>
      <c r="C98" s="46"/>
      <c r="D98" s="82"/>
    </row>
    <row r="99" spans="1:6" ht="10.5" customHeight="1">
      <c r="A99" s="14" t="s">
        <v>37</v>
      </c>
      <c r="B99" s="15"/>
      <c r="C99" s="46"/>
      <c r="D99" s="51"/>
    </row>
    <row r="100" spans="1:6" ht="10.5" customHeight="1">
      <c r="A100" s="16" t="s">
        <v>6</v>
      </c>
      <c r="B100" s="15"/>
      <c r="C100" s="46">
        <v>1800000</v>
      </c>
      <c r="D100" s="1"/>
      <c r="E100" s="1"/>
      <c r="F100" s="78"/>
    </row>
    <row r="101" spans="1:6" ht="10.95" customHeight="1">
      <c r="A101" s="16" t="s">
        <v>15</v>
      </c>
      <c r="B101" s="17"/>
      <c r="C101" s="45"/>
      <c r="D101" s="82"/>
      <c r="E101" s="79"/>
    </row>
    <row r="102" spans="1:6" s="6" customFormat="1" ht="10.95" customHeight="1">
      <c r="A102" s="5"/>
      <c r="B102" s="13"/>
      <c r="C102" s="22"/>
      <c r="D102"/>
      <c r="E102" s="79"/>
    </row>
    <row r="103" spans="1:6" ht="10.95" customHeight="1">
      <c r="A103" s="16" t="s">
        <v>30</v>
      </c>
      <c r="B103" s="17"/>
      <c r="C103" s="62">
        <v>446629.72</v>
      </c>
      <c r="D103" s="6"/>
      <c r="E103" s="79"/>
    </row>
    <row r="104" spans="1:6" ht="10.95" customHeight="1">
      <c r="A104" s="16" t="s">
        <v>116</v>
      </c>
      <c r="B104" s="17"/>
      <c r="C104" s="62">
        <v>109676.8</v>
      </c>
      <c r="D104" s="6"/>
      <c r="E104" s="79"/>
    </row>
    <row r="105" spans="1:6" ht="15.6" customHeight="1">
      <c r="A105" s="16" t="s">
        <v>115</v>
      </c>
      <c r="B105" s="17"/>
      <c r="C105" s="62">
        <v>155404</v>
      </c>
      <c r="D105" s="6"/>
      <c r="E105" s="79"/>
    </row>
    <row r="106" spans="1:6">
      <c r="A106" s="16" t="s">
        <v>26</v>
      </c>
      <c r="B106" s="17"/>
      <c r="C106" s="45"/>
      <c r="D106" s="22"/>
      <c r="E106" s="79"/>
    </row>
    <row r="107" spans="1:6">
      <c r="A107" s="16" t="s">
        <v>36</v>
      </c>
      <c r="B107" s="17"/>
      <c r="C107" s="62">
        <v>577750.78</v>
      </c>
      <c r="D107" s="22"/>
      <c r="E107" s="45"/>
    </row>
    <row r="108" spans="1:6">
      <c r="A108" s="16" t="s">
        <v>41</v>
      </c>
      <c r="B108" s="17"/>
      <c r="C108" s="45"/>
      <c r="D108" s="80"/>
    </row>
    <row r="109" spans="1:6">
      <c r="A109" s="16" t="s">
        <v>43</v>
      </c>
      <c r="B109" s="17"/>
      <c r="C109" s="81"/>
    </row>
    <row r="110" spans="1:6">
      <c r="A110" s="16" t="s">
        <v>51</v>
      </c>
      <c r="B110" s="17"/>
      <c r="C110" s="45"/>
    </row>
    <row r="111" spans="1:6">
      <c r="A111" s="16" t="s">
        <v>23</v>
      </c>
      <c r="B111" s="17"/>
      <c r="C111" s="62">
        <v>1546957.8</v>
      </c>
      <c r="D111" s="22"/>
      <c r="E111" s="9"/>
    </row>
    <row r="112" spans="1:6">
      <c r="A112" s="37" t="s">
        <v>25</v>
      </c>
      <c r="B112" s="37"/>
      <c r="C112" s="23"/>
      <c r="D112" s="48">
        <f>D66-D68</f>
        <v>64217683.958166651</v>
      </c>
    </row>
    <row r="114" spans="1:5">
      <c r="A114" s="34"/>
      <c r="B114" s="34"/>
      <c r="C114" s="35" t="s">
        <v>24</v>
      </c>
      <c r="D114" s="49">
        <f>D112+D6</f>
        <v>121753821.91816665</v>
      </c>
    </row>
    <row r="115" spans="1:5">
      <c r="A115" s="33"/>
      <c r="B115" s="9"/>
      <c r="C115" s="9"/>
      <c r="D115" s="36"/>
    </row>
    <row r="116" spans="1:5">
      <c r="B116" t="s">
        <v>10</v>
      </c>
    </row>
    <row r="121" spans="1:5">
      <c r="E121" t="s">
        <v>10</v>
      </c>
    </row>
  </sheetData>
  <mergeCells count="9">
    <mergeCell ref="D70:E70"/>
    <mergeCell ref="A11:B11"/>
    <mergeCell ref="A12:B12"/>
    <mergeCell ref="A13:B13"/>
    <mergeCell ref="A65:C66"/>
    <mergeCell ref="B68:C68"/>
    <mergeCell ref="A14:C14"/>
    <mergeCell ref="A15:C15"/>
    <mergeCell ref="B64:C64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2023-07-21T10:31:52Z</cp:lastPrinted>
  <dcterms:created xsi:type="dcterms:W3CDTF">2019-10-11T07:51:54Z</dcterms:created>
  <dcterms:modified xsi:type="dcterms:W3CDTF">2023-07-21T10:31:53Z</dcterms:modified>
</cp:coreProperties>
</file>