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140B5076-6B9B-4153-A455-C86033FA4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  <c r="B70" i="1"/>
  <c r="B66" i="1"/>
  <c r="B64" i="1"/>
  <c r="B69" i="1"/>
  <c r="D54" i="1" l="1"/>
  <c r="C59" i="1" l="1"/>
  <c r="D58" i="1" s="1"/>
  <c r="C10" i="1" l="1"/>
  <c r="C13" i="1" s="1"/>
  <c r="D7" i="1" l="1"/>
  <c r="D14" i="1" l="1"/>
  <c r="D15" i="1" s="1"/>
  <c r="D56" i="1" s="1"/>
  <c r="D100" i="1" l="1"/>
  <c r="D102" i="1" s="1"/>
</calcChain>
</file>

<file path=xl/sharedStrings.xml><?xml version="1.0" encoding="utf-8"?>
<sst xmlns="http://schemas.openxmlformats.org/spreadsheetml/2006/main" count="127" uniqueCount="102">
  <si>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</si>
  <si>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</si>
  <si>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</si>
  <si>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</si>
  <si>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</si>
  <si>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</si>
  <si>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</si>
  <si>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</si>
  <si>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</si>
  <si>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</si>
  <si>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</si>
  <si>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</si>
  <si>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</si>
  <si>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</si>
  <si>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</si>
  <si>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</si>
  <si>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</si>
  <si>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</si>
  <si>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</si>
  <si>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</si>
  <si>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</si>
  <si>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</si>
  <si>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</si>
  <si>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</si>
  <si>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</si>
  <si>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</si>
  <si>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</si>
  <si>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</si>
  <si>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</si>
  <si>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</si>
  <si>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</si>
  <si>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</si>
  <si>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</si>
  <si>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</si>
  <si>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</si>
  <si>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</si>
  <si>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</si>
  <si>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</si>
  <si>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</si>
  <si>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</si>
  <si>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</si>
  <si>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</si>
  <si>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</si>
  <si>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</si>
  <si>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</si>
  <si>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</si>
  <si>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</si>
  <si>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</si>
  <si>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</si>
  <si>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</si>
  <si>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</si>
  <si>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</si>
  <si>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</si>
  <si>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</si>
  <si>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</si>
  <si>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</si>
  <si>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</si>
  <si>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</si>
  <si>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</si>
  <si>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</si>
  <si>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sólo IVA Ayto. (falta IVA Urbanismo)</t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</si>
  <si>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</si>
  <si>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</si>
  <si>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</si>
  <si>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</si>
  <si>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</si>
  <si>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</si>
  <si>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</si>
  <si>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</si>
  <si>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</si>
  <si>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</si>
  <si>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</si>
  <si>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</si>
  <si>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</si>
  <si>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</si>
  <si>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</si>
  <si>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</si>
  <si>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</si>
  <si>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</si>
  <si>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</si>
  <si>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</si>
  <si>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</si>
  <si>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</si>
  <si>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</si>
  <si>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t>SAD mensual (con 2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</si>
  <si>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</si>
  <si>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</si>
  <si>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</si>
  <si>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</si>
  <si>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</si>
  <si>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</si>
  <si>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</si>
  <si>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</si>
  <si>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</si>
  <si>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30% Obligaciones proveedores contabilizadas ptes.</t>
  </si>
  <si>
    <t xml:space="preserve">40% Obligaciones proveedores contabilizadas ptes. </t>
  </si>
  <si>
    <t>10% Facturas registradas y permitido contabilizar</t>
  </si>
  <si>
    <t>Pagos reales</t>
  </si>
  <si>
    <t xml:space="preserve">3.661.445, 68 </t>
  </si>
  <si>
    <t>Obligaciones Ejercicio 2021 y anteriores</t>
  </si>
  <si>
    <t>Pendiente de cancelación, al menos 10.226,03</t>
  </si>
  <si>
    <t xml:space="preserve">participación diciembre `22 (Enero ´23= 46.834,19€)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</si>
</sst>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8" fillId="2" borderId="12" xfId="0" applyFont="1" applyFill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0" borderId="12" xfId="0" applyNumberFormat="1" applyFont="1" applyBorder="1" applyAlignment="1">
      <alignment horizontal="right"/>
    </xf>
    <xf numFmtId="164" fontId="10" fillId="5" borderId="5" xfId="0" applyNumberFormat="1" applyFont="1" applyFill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09"/>
  <sheetViews>
    <sheetView tabSelected="1" topLeftCell="A9" zoomScaleNormal="100" workbookViewId="0">
      <selection activeCell="C19" sqref="C19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44988</v>
      </c>
      <c r="F4" s="1"/>
    </row>
    <row r="5" spans="1:10" s="6" customFormat="1" ht="15.6">
      <c r="A5" s="25" t="s">
        <v>20</v>
      </c>
      <c r="B5" s="26"/>
      <c r="C5" s="21"/>
      <c r="D5" s="55">
        <v>102169481.55</v>
      </c>
      <c r="E5" s="90"/>
      <c r="F5" s="90"/>
    </row>
    <row r="6" spans="1:10" s="6" customFormat="1">
      <c r="A6" s="36" t="s">
        <v>18</v>
      </c>
      <c r="B6" s="22"/>
      <c r="C6" s="22"/>
      <c r="D6" s="41">
        <v>51211732.710000001</v>
      </c>
      <c r="E6" s="22"/>
      <c r="F6" s="22"/>
    </row>
    <row r="7" spans="1:10">
      <c r="A7" s="25" t="s">
        <v>19</v>
      </c>
      <c r="B7" s="27"/>
      <c r="C7" s="1"/>
      <c r="D7" s="53">
        <f>D5-D6</f>
        <v>50957748.839999996</v>
      </c>
      <c r="E7" s="1"/>
      <c r="F7" s="1"/>
    </row>
    <row r="8" spans="1:10" ht="10.95" customHeight="1">
      <c r="A8" s="64" t="s">
        <v>62</v>
      </c>
      <c r="B8" s="42"/>
      <c r="C8" s="91">
        <v>25796840.050000001</v>
      </c>
      <c r="D8" s="1"/>
      <c r="F8" s="1"/>
      <c r="G8" s="1"/>
    </row>
    <row r="9" spans="1:10" ht="11.4" customHeight="1">
      <c r="A9" s="63" t="s">
        <v>61</v>
      </c>
      <c r="B9" s="43"/>
      <c r="C9" s="92">
        <v>396215.73</v>
      </c>
      <c r="D9" s="1"/>
      <c r="E9" s="1"/>
      <c r="F9" s="1"/>
      <c r="G9" s="1"/>
    </row>
    <row r="10" spans="1:10" ht="11.4" customHeight="1">
      <c r="A10" s="62" t="s">
        <v>58</v>
      </c>
      <c r="B10" s="44"/>
      <c r="C10" s="45">
        <f>SUM(C8-C9)</f>
        <v>25400624.32</v>
      </c>
      <c r="D10" s="1"/>
      <c r="E10" s="1"/>
      <c r="F10" s="1"/>
    </row>
    <row r="11" spans="1:10" ht="11.4" customHeight="1">
      <c r="A11" s="111" t="s">
        <v>41</v>
      </c>
      <c r="B11" s="112"/>
      <c r="C11" s="83">
        <v>0</v>
      </c>
      <c r="D11" s="1"/>
      <c r="E11" s="1"/>
      <c r="F11" s="1"/>
    </row>
    <row r="12" spans="1:10" ht="11.4" customHeight="1">
      <c r="A12" s="113" t="s">
        <v>32</v>
      </c>
      <c r="B12" s="114"/>
      <c r="C12" s="84">
        <v>2600000</v>
      </c>
      <c r="D12" s="1" t="s">
        <v>56</v>
      </c>
      <c r="E12" s="1"/>
      <c r="F12" s="1"/>
    </row>
    <row r="13" spans="1:10" ht="19.2" customHeight="1">
      <c r="A13" s="115" t="s">
        <v>63</v>
      </c>
      <c r="B13" s="116"/>
      <c r="C13" s="59">
        <f>C10+C12-C11</f>
        <v>28000624.32</v>
      </c>
      <c r="D13" s="1"/>
      <c r="E13" s="1"/>
      <c r="F13" s="1"/>
    </row>
    <row r="14" spans="1:10">
      <c r="A14" s="120" t="s">
        <v>13</v>
      </c>
      <c r="B14" s="120"/>
      <c r="C14" s="120"/>
      <c r="D14" s="46">
        <f>D7</f>
        <v>50957748.839999996</v>
      </c>
      <c r="E14" s="1"/>
      <c r="F14" s="1" t="s">
        <v>10</v>
      </c>
    </row>
    <row r="15" spans="1:10" s="29" customFormat="1">
      <c r="A15" s="121" t="s">
        <v>14</v>
      </c>
      <c r="B15" s="122"/>
      <c r="C15" s="122"/>
      <c r="D15" s="47">
        <f>D14</f>
        <v>50957748.839999996</v>
      </c>
      <c r="E15" s="28"/>
      <c r="F15" s="28"/>
    </row>
    <row r="16" spans="1:10">
      <c r="A16" s="1" t="s">
        <v>66</v>
      </c>
      <c r="B16" s="1"/>
      <c r="C16" s="104">
        <v>611826.68000000005</v>
      </c>
      <c r="D16" s="107" t="s">
        <v>50</v>
      </c>
      <c r="E16" s="58"/>
      <c r="F16" s="1"/>
      <c r="J16" s="3"/>
    </row>
    <row r="17" spans="1:10">
      <c r="A17" s="1" t="s">
        <v>65</v>
      </c>
      <c r="B17" s="1"/>
      <c r="C17" s="104">
        <v>5924.78</v>
      </c>
      <c r="D17" s="57"/>
      <c r="E17" s="58"/>
      <c r="F17" s="1"/>
      <c r="J17" s="3"/>
    </row>
    <row r="18" spans="1:10">
      <c r="A18" s="1" t="s">
        <v>28</v>
      </c>
      <c r="B18" s="1"/>
      <c r="C18" s="104">
        <v>420000</v>
      </c>
      <c r="D18" s="57"/>
      <c r="E18" s="58"/>
      <c r="F18" s="1"/>
      <c r="J18" s="3"/>
    </row>
    <row r="19" spans="1:10">
      <c r="A19" s="1" t="s">
        <v>67</v>
      </c>
      <c r="B19" s="1"/>
      <c r="C19" s="104">
        <v>25600000</v>
      </c>
      <c r="D19" s="57"/>
      <c r="E19" s="1"/>
      <c r="F19" s="1"/>
      <c r="J19" s="3"/>
    </row>
    <row r="20" spans="1:10">
      <c r="A20" s="1" t="s">
        <v>68</v>
      </c>
      <c r="B20" s="1"/>
      <c r="C20" s="103"/>
      <c r="D20" s="57"/>
      <c r="E20" s="1"/>
      <c r="F20" s="1"/>
      <c r="J20" s="3"/>
    </row>
    <row r="21" spans="1:10">
      <c r="A21" s="1" t="s">
        <v>8</v>
      </c>
      <c r="B21" s="1"/>
      <c r="C21" s="103"/>
      <c r="D21" s="94"/>
      <c r="E21" s="1"/>
      <c r="F21" s="1"/>
      <c r="J21" s="4"/>
    </row>
    <row r="22" spans="1:10">
      <c r="A22" s="1" t="s">
        <v>21</v>
      </c>
      <c r="B22" s="1"/>
      <c r="C22" s="104">
        <v>300000</v>
      </c>
      <c r="D22" s="57"/>
      <c r="E22" s="58"/>
      <c r="F22" s="1"/>
      <c r="J22" s="3"/>
    </row>
    <row r="23" spans="1:10">
      <c r="A23" s="1" t="s">
        <v>22</v>
      </c>
      <c r="B23" s="1"/>
      <c r="C23" s="104">
        <v>10000</v>
      </c>
      <c r="D23" s="54"/>
      <c r="E23" s="1"/>
      <c r="F23" s="1"/>
      <c r="J23" s="3"/>
    </row>
    <row r="24" spans="1:10">
      <c r="A24" s="1" t="s">
        <v>7</v>
      </c>
      <c r="B24" s="1"/>
      <c r="C24" s="103"/>
      <c r="D24" s="1"/>
      <c r="E24" s="1"/>
      <c r="F24" s="1"/>
      <c r="J24" s="4"/>
    </row>
    <row r="25" spans="1:10">
      <c r="A25" s="1" t="s">
        <v>44</v>
      </c>
      <c r="B25" s="1"/>
      <c r="C25" s="104">
        <v>57000</v>
      </c>
      <c r="D25" s="1"/>
      <c r="E25" s="1"/>
      <c r="F25" s="1"/>
      <c r="J25" s="4"/>
    </row>
    <row r="26" spans="1:10">
      <c r="A26" s="1" t="s">
        <v>33</v>
      </c>
      <c r="B26" s="1"/>
      <c r="C26" s="103"/>
      <c r="D26" s="94"/>
      <c r="E26" s="58"/>
      <c r="F26" s="1"/>
      <c r="J26" s="3"/>
    </row>
    <row r="27" spans="1:10">
      <c r="A27" s="1" t="s">
        <v>59</v>
      </c>
      <c r="B27" s="1"/>
      <c r="C27" s="104">
        <v>95000</v>
      </c>
      <c r="D27" s="57"/>
      <c r="E27" s="58"/>
      <c r="F27" s="1"/>
      <c r="J27" s="3"/>
    </row>
    <row r="28" spans="1:10">
      <c r="A28" s="1" t="s">
        <v>69</v>
      </c>
      <c r="B28" s="1"/>
      <c r="C28" s="104">
        <v>12674.05</v>
      </c>
      <c r="D28" s="1" t="s">
        <v>70</v>
      </c>
      <c r="F28" s="1"/>
      <c r="J28" s="4"/>
    </row>
    <row r="29" spans="1:10">
      <c r="A29" s="1" t="s">
        <v>69</v>
      </c>
      <c r="B29" s="1"/>
      <c r="C29" s="103"/>
      <c r="D29" s="1" t="s">
        <v>71</v>
      </c>
      <c r="F29" s="1"/>
      <c r="J29" s="4"/>
    </row>
    <row r="30" spans="1:10">
      <c r="A30" s="1" t="s">
        <v>69</v>
      </c>
      <c r="B30" s="1"/>
      <c r="C30" s="104">
        <v>3436.24</v>
      </c>
      <c r="D30" s="1" t="s">
        <v>72</v>
      </c>
      <c r="E30" s="1"/>
      <c r="I30" s="4"/>
    </row>
    <row r="31" spans="1:10">
      <c r="A31" s="1" t="s">
        <v>69</v>
      </c>
      <c r="B31" s="1"/>
      <c r="C31" s="103"/>
      <c r="D31" s="1" t="s">
        <v>73</v>
      </c>
      <c r="F31" s="1"/>
      <c r="J31" s="4"/>
    </row>
    <row r="32" spans="1:10">
      <c r="A32" s="1" t="s">
        <v>69</v>
      </c>
      <c r="B32" s="1"/>
      <c r="C32" s="103"/>
      <c r="D32" s="1" t="s">
        <v>74</v>
      </c>
      <c r="E32" s="1"/>
      <c r="I32" s="4"/>
    </row>
    <row r="33" spans="1:10">
      <c r="A33" s="1" t="s">
        <v>69</v>
      </c>
      <c r="B33" s="1"/>
      <c r="C33" s="103"/>
      <c r="D33" s="1" t="s">
        <v>75</v>
      </c>
      <c r="E33" s="1"/>
      <c r="I33" s="4"/>
    </row>
    <row r="34" spans="1:10">
      <c r="A34" s="1" t="s">
        <v>69</v>
      </c>
      <c r="B34" s="1"/>
      <c r="C34" s="104">
        <v>120293.08</v>
      </c>
      <c r="D34" s="89" t="s">
        <v>92</v>
      </c>
      <c r="E34" s="1"/>
      <c r="F34" s="1"/>
      <c r="J34" s="4"/>
    </row>
    <row r="35" spans="1:10">
      <c r="A35" s="1" t="s">
        <v>69</v>
      </c>
      <c r="B35" s="1"/>
      <c r="C35" s="103"/>
      <c r="D35" s="89" t="s">
        <v>90</v>
      </c>
      <c r="E35" s="1"/>
      <c r="F35" s="1"/>
      <c r="J35" s="4"/>
    </row>
    <row r="36" spans="1:10">
      <c r="A36" s="1" t="s">
        <v>69</v>
      </c>
      <c r="B36" s="1"/>
      <c r="C36" s="103"/>
      <c r="D36" s="89" t="s">
        <v>88</v>
      </c>
      <c r="E36" s="1"/>
      <c r="F36" s="1"/>
      <c r="J36" s="4"/>
    </row>
    <row r="37" spans="1:10">
      <c r="A37" s="1" t="s">
        <v>69</v>
      </c>
      <c r="B37" s="1"/>
      <c r="C37" s="103"/>
      <c r="D37" s="89" t="s">
        <v>91</v>
      </c>
      <c r="E37" s="1"/>
      <c r="F37" s="1"/>
      <c r="J37" s="4"/>
    </row>
    <row r="38" spans="1:10">
      <c r="A38" s="1" t="s">
        <v>76</v>
      </c>
      <c r="B38" s="1"/>
      <c r="C38" s="104">
        <v>28941.03</v>
      </c>
      <c r="D38" s="89" t="s">
        <v>77</v>
      </c>
      <c r="E38" s="1"/>
      <c r="F38" s="1"/>
      <c r="J38" s="4"/>
    </row>
    <row r="39" spans="1:10">
      <c r="A39" s="1" t="s">
        <v>76</v>
      </c>
      <c r="B39" s="1"/>
      <c r="C39" s="103"/>
      <c r="D39" s="89" t="s">
        <v>89</v>
      </c>
      <c r="E39" s="1"/>
      <c r="F39" s="1"/>
      <c r="J39" s="4"/>
    </row>
    <row r="40" spans="1:10">
      <c r="A40" s="1" t="s">
        <v>76</v>
      </c>
      <c r="B40" s="1"/>
      <c r="C40" s="104">
        <v>48692.14</v>
      </c>
      <c r="D40" s="89" t="s">
        <v>78</v>
      </c>
      <c r="E40" s="1"/>
      <c r="F40" s="1"/>
      <c r="J40" s="4"/>
    </row>
    <row r="41" spans="1:10">
      <c r="A41" s="1" t="s">
        <v>76</v>
      </c>
      <c r="B41" s="1"/>
      <c r="C41" s="103"/>
      <c r="D41" s="89" t="s">
        <v>79</v>
      </c>
      <c r="E41" s="1"/>
      <c r="F41" s="1"/>
      <c r="J41" s="4"/>
    </row>
    <row r="42" spans="1:10">
      <c r="A42" s="1" t="s">
        <v>76</v>
      </c>
      <c r="B42" s="1"/>
      <c r="C42" s="104">
        <v>11061.97</v>
      </c>
      <c r="D42" s="89" t="s">
        <v>80</v>
      </c>
      <c r="E42" s="1"/>
      <c r="F42" s="1"/>
      <c r="J42" s="4"/>
    </row>
    <row r="43" spans="1:10">
      <c r="A43" s="1" t="s">
        <v>76</v>
      </c>
      <c r="B43" s="1"/>
      <c r="C43" s="103"/>
      <c r="D43" s="89" t="s">
        <v>81</v>
      </c>
      <c r="E43" s="1"/>
      <c r="F43" s="1"/>
      <c r="J43" s="4"/>
    </row>
    <row r="44" spans="1:10">
      <c r="A44" s="1" t="s">
        <v>76</v>
      </c>
      <c r="B44" s="1"/>
      <c r="C44" s="103"/>
      <c r="D44" s="89" t="s">
        <v>82</v>
      </c>
      <c r="E44" s="1"/>
      <c r="F44" s="1"/>
      <c r="J44" s="4"/>
    </row>
    <row r="45" spans="1:10">
      <c r="A45" s="1" t="s">
        <v>76</v>
      </c>
      <c r="B45" s="1"/>
      <c r="C45" s="103"/>
      <c r="D45" s="89" t="s">
        <v>83</v>
      </c>
      <c r="E45" s="1"/>
      <c r="F45" s="1"/>
      <c r="J45" s="4"/>
    </row>
    <row r="46" spans="1:10">
      <c r="A46" s="1" t="s">
        <v>64</v>
      </c>
      <c r="B46" s="1"/>
      <c r="C46" s="103">
        <v>2000</v>
      </c>
      <c r="D46" s="89" t="s">
        <v>84</v>
      </c>
      <c r="E46" s="1"/>
      <c r="F46" s="1"/>
      <c r="J46" s="4"/>
    </row>
    <row r="47" spans="1:10">
      <c r="A47" s="1" t="s">
        <v>85</v>
      </c>
      <c r="B47" s="1"/>
      <c r="C47" s="103"/>
      <c r="D47" s="89" t="s">
        <v>86</v>
      </c>
      <c r="E47" s="1"/>
      <c r="F47" s="1"/>
      <c r="J47" s="4"/>
    </row>
    <row r="48" spans="1:10">
      <c r="A48" s="1" t="s">
        <v>87</v>
      </c>
      <c r="B48" s="1"/>
      <c r="C48" s="103"/>
      <c r="D48" s="89"/>
      <c r="E48" s="1"/>
      <c r="F48" s="1"/>
      <c r="J48" s="4"/>
    </row>
    <row r="49" spans="1:10">
      <c r="A49" s="1" t="s">
        <v>9</v>
      </c>
      <c r="B49" s="1" t="s">
        <v>10</v>
      </c>
      <c r="C49" s="104">
        <v>600000</v>
      </c>
      <c r="D49" s="60"/>
      <c r="E49" s="1"/>
      <c r="F49" s="1"/>
      <c r="J49" s="4"/>
    </row>
    <row r="50" spans="1:10">
      <c r="A50" s="66" t="s">
        <v>29</v>
      </c>
      <c r="B50" s="1"/>
      <c r="C50" s="104">
        <v>3077608.9041666663</v>
      </c>
      <c r="D50" s="60"/>
      <c r="E50" s="1"/>
      <c r="F50" s="1"/>
      <c r="J50" s="4"/>
    </row>
    <row r="51" spans="1:10">
      <c r="A51" s="66" t="s">
        <v>34</v>
      </c>
      <c r="B51" s="1"/>
      <c r="C51" s="103"/>
      <c r="D51" s="60"/>
      <c r="E51" s="1"/>
      <c r="F51" s="1"/>
      <c r="J51" s="4"/>
    </row>
    <row r="52" spans="1:10">
      <c r="A52" s="66" t="s">
        <v>39</v>
      </c>
      <c r="B52" s="1"/>
      <c r="C52" s="104">
        <v>106000</v>
      </c>
      <c r="D52" s="60"/>
      <c r="E52" s="1"/>
      <c r="F52" s="1"/>
      <c r="J52" s="4"/>
    </row>
    <row r="53" spans="1:10">
      <c r="A53" s="66" t="s">
        <v>55</v>
      </c>
      <c r="B53" s="1"/>
      <c r="C53" s="103"/>
      <c r="D53" s="60"/>
      <c r="E53" s="1"/>
      <c r="F53" s="1"/>
      <c r="J53" s="4"/>
    </row>
    <row r="54" spans="1:10">
      <c r="A54" s="1"/>
      <c r="B54" s="123" t="s">
        <v>1</v>
      </c>
      <c r="C54" s="123"/>
      <c r="D54" s="8">
        <f>SUM(C16:C53)</f>
        <v>31110458.874166664</v>
      </c>
      <c r="E54" s="7"/>
      <c r="F54" s="7"/>
    </row>
    <row r="55" spans="1:10" s="33" customFormat="1" ht="12">
      <c r="A55" s="117" t="s">
        <v>12</v>
      </c>
      <c r="B55" s="117"/>
      <c r="C55" s="117"/>
      <c r="D55" s="61"/>
      <c r="I55" s="34"/>
    </row>
    <row r="56" spans="1:10">
      <c r="A56" s="117"/>
      <c r="B56" s="117"/>
      <c r="C56" s="117"/>
      <c r="D56" s="105">
        <f>D54+D15</f>
        <v>82068207.714166656</v>
      </c>
      <c r="E56" s="1"/>
      <c r="I56" s="4"/>
    </row>
    <row r="57" spans="1:10" s="6" customFormat="1">
      <c r="A57" s="30"/>
      <c r="B57" s="30"/>
      <c r="C57" s="30"/>
      <c r="D57" s="31"/>
      <c r="E57" s="22"/>
      <c r="I57" s="32"/>
    </row>
    <row r="58" spans="1:10" ht="14.4" customHeight="1">
      <c r="A58" s="1"/>
      <c r="B58" s="118" t="s">
        <v>2</v>
      </c>
      <c r="C58" s="119"/>
      <c r="D58" s="50">
        <f>C59+C82+C84+C85+C86+C87+C88+C89+C90+C91+C92+C93+C94+C95+C96+C97+C98+C99</f>
        <v>15038286.188999999</v>
      </c>
      <c r="E58" s="1"/>
      <c r="I58" s="2"/>
    </row>
    <row r="59" spans="1:10">
      <c r="A59" s="10" t="s">
        <v>16</v>
      </c>
      <c r="B59" s="11"/>
      <c r="C59" s="48">
        <f>SUM(B60:B81)</f>
        <v>8965882.0889999997</v>
      </c>
      <c r="D59" s="1"/>
      <c r="E59" s="1"/>
    </row>
    <row r="60" spans="1:10">
      <c r="A60" s="67" t="s">
        <v>3</v>
      </c>
      <c r="B60" s="68">
        <v>1722644.02</v>
      </c>
      <c r="C60" s="69" t="s">
        <v>97</v>
      </c>
      <c r="D60" s="110"/>
      <c r="E60" s="110"/>
    </row>
    <row r="61" spans="1:10">
      <c r="A61" s="67"/>
      <c r="B61" s="68"/>
      <c r="C61" s="69"/>
      <c r="D61" s="96" t="s">
        <v>10</v>
      </c>
      <c r="E61" s="96"/>
    </row>
    <row r="62" spans="1:10">
      <c r="A62" s="71"/>
      <c r="D62" s="70" t="s">
        <v>10</v>
      </c>
      <c r="E62" s="70"/>
    </row>
    <row r="63" spans="1:10">
      <c r="A63" s="67"/>
      <c r="B63" s="93"/>
      <c r="C63" s="69"/>
      <c r="D63" s="70"/>
      <c r="E63" s="70"/>
    </row>
    <row r="64" spans="1:10">
      <c r="A64" s="97" t="s">
        <v>46</v>
      </c>
      <c r="B64" s="99">
        <f>30%*3739342.3</f>
        <v>1121802.69</v>
      </c>
      <c r="C64" s="100" t="s">
        <v>94</v>
      </c>
      <c r="D64" s="70"/>
      <c r="E64" s="70"/>
    </row>
    <row r="65" spans="1:8">
      <c r="B65" s="109" t="s">
        <v>98</v>
      </c>
      <c r="C65" s="69" t="s">
        <v>51</v>
      </c>
      <c r="D65" s="70"/>
      <c r="E65" s="70"/>
    </row>
    <row r="66" spans="1:8">
      <c r="A66" s="97" t="s">
        <v>47</v>
      </c>
      <c r="B66" s="99">
        <f>40%*3739342.3</f>
        <v>1495736.92</v>
      </c>
      <c r="C66" s="100" t="s">
        <v>95</v>
      </c>
      <c r="D66" s="70"/>
      <c r="E66" s="101"/>
      <c r="H66" t="s">
        <v>10</v>
      </c>
    </row>
    <row r="67" spans="1:8">
      <c r="B67" s="56"/>
      <c r="D67" s="70"/>
      <c r="E67" s="70"/>
    </row>
    <row r="68" spans="1:8">
      <c r="A68" s="97" t="s">
        <v>4</v>
      </c>
      <c r="B68" s="99">
        <v>1398.72</v>
      </c>
      <c r="C68" s="100" t="s">
        <v>40</v>
      </c>
      <c r="D68" s="98"/>
      <c r="E68" s="98"/>
    </row>
    <row r="69" spans="1:8">
      <c r="B69" s="99">
        <f>30%*3099909.71</f>
        <v>929972.91299999994</v>
      </c>
      <c r="C69" s="100" t="s">
        <v>94</v>
      </c>
      <c r="D69" s="70"/>
      <c r="E69" s="70"/>
    </row>
    <row r="70" spans="1:8">
      <c r="A70" s="12"/>
      <c r="B70" s="93">
        <f>10%*3684016.3</f>
        <v>368401.63</v>
      </c>
      <c r="C70" s="69" t="s">
        <v>96</v>
      </c>
      <c r="D70" s="98"/>
      <c r="E70" s="70"/>
    </row>
    <row r="71" spans="1:8">
      <c r="B71" s="56">
        <f>2%*130830019.3</f>
        <v>2616600.3859999999</v>
      </c>
      <c r="C71" s="22" t="s">
        <v>38</v>
      </c>
      <c r="D71" s="70"/>
      <c r="E71" s="70"/>
    </row>
    <row r="72" spans="1:8">
      <c r="A72" s="67"/>
      <c r="D72" s="102"/>
      <c r="E72" s="70"/>
    </row>
    <row r="73" spans="1:8">
      <c r="D73" s="1"/>
      <c r="E73" s="1"/>
    </row>
    <row r="74" spans="1:8">
      <c r="A74" s="71"/>
      <c r="B74" s="72"/>
      <c r="C74" s="72"/>
      <c r="D74" s="73"/>
      <c r="E74" s="73"/>
    </row>
    <row r="75" spans="1:8">
      <c r="A75" s="74" t="s">
        <v>99</v>
      </c>
      <c r="B75" s="78">
        <v>38733.65</v>
      </c>
      <c r="C75" s="22" t="s">
        <v>100</v>
      </c>
      <c r="D75" s="76"/>
      <c r="E75" s="76"/>
    </row>
    <row r="76" spans="1:8">
      <c r="A76" s="74" t="s">
        <v>93</v>
      </c>
      <c r="B76" s="78">
        <v>108170</v>
      </c>
      <c r="C76" s="75"/>
      <c r="D76" s="76"/>
      <c r="E76" s="76"/>
    </row>
    <row r="77" spans="1:8">
      <c r="A77" s="77" t="s">
        <v>11</v>
      </c>
      <c r="B77" s="78"/>
      <c r="C77" s="79"/>
      <c r="D77" s="76"/>
      <c r="E77" s="76"/>
    </row>
    <row r="78" spans="1:8">
      <c r="A78" s="74" t="s">
        <v>27</v>
      </c>
      <c r="B78" s="78">
        <v>10000</v>
      </c>
      <c r="C78" s="79" t="s">
        <v>10</v>
      </c>
      <c r="D78" s="76"/>
      <c r="E78" s="76"/>
    </row>
    <row r="79" spans="1:8" ht="9.6" customHeight="1">
      <c r="A79" s="80" t="s">
        <v>31</v>
      </c>
      <c r="B79" s="108">
        <v>532421.16</v>
      </c>
      <c r="C79" s="81"/>
      <c r="D79" s="82"/>
      <c r="E79" s="82"/>
    </row>
    <row r="80" spans="1:8" ht="9.6" customHeight="1">
      <c r="A80" s="74" t="s">
        <v>42</v>
      </c>
      <c r="B80" s="78">
        <v>20000</v>
      </c>
      <c r="C80" s="79"/>
      <c r="D80" s="76"/>
      <c r="E80" s="76"/>
    </row>
    <row r="81" spans="1:6" ht="10.199999999999999" customHeight="1">
      <c r="A81" s="74" t="s">
        <v>35</v>
      </c>
      <c r="B81" s="78"/>
      <c r="C81" s="79"/>
      <c r="D81" s="76"/>
      <c r="E81" s="76"/>
    </row>
    <row r="82" spans="1:6">
      <c r="A82" s="16" t="s">
        <v>52</v>
      </c>
      <c r="B82" s="14"/>
      <c r="C82" s="65">
        <v>153901.81</v>
      </c>
      <c r="D82" s="1" t="s">
        <v>101</v>
      </c>
      <c r="E82" s="1"/>
    </row>
    <row r="83" spans="1:6">
      <c r="A83" s="16"/>
      <c r="B83" s="95"/>
      <c r="C83" s="65"/>
      <c r="D83" s="1"/>
      <c r="E83" s="1"/>
    </row>
    <row r="84" spans="1:6" ht="11.4" customHeight="1">
      <c r="A84" s="14" t="s">
        <v>17</v>
      </c>
      <c r="B84" s="15"/>
      <c r="C84" s="65">
        <v>868502.29</v>
      </c>
      <c r="D84" s="1" t="s">
        <v>54</v>
      </c>
      <c r="E84" s="1"/>
    </row>
    <row r="85" spans="1:6" ht="11.4" customHeight="1">
      <c r="A85" s="14" t="s">
        <v>48</v>
      </c>
      <c r="B85" s="15"/>
      <c r="C85" s="49">
        <v>350000</v>
      </c>
      <c r="D85" s="23" t="s">
        <v>60</v>
      </c>
      <c r="E85" s="1"/>
    </row>
    <row r="86" spans="1:6" ht="11.25" customHeight="1">
      <c r="A86" s="14" t="s">
        <v>5</v>
      </c>
      <c r="B86" s="15"/>
      <c r="C86" s="49">
        <v>3100000</v>
      </c>
      <c r="D86" s="106"/>
    </row>
    <row r="87" spans="1:6" ht="11.25" customHeight="1">
      <c r="A87" s="14" t="s">
        <v>57</v>
      </c>
      <c r="B87" s="15"/>
      <c r="C87" s="49"/>
      <c r="D87" s="89"/>
    </row>
    <row r="88" spans="1:6" ht="11.25" customHeight="1">
      <c r="A88" s="14" t="s">
        <v>49</v>
      </c>
      <c r="B88" s="15"/>
      <c r="C88" s="49"/>
      <c r="D88" s="89"/>
    </row>
    <row r="89" spans="1:6" ht="10.5" customHeight="1">
      <c r="A89" s="14" t="s">
        <v>37</v>
      </c>
      <c r="B89" s="15"/>
      <c r="C89" s="49"/>
      <c r="D89" s="54"/>
    </row>
    <row r="90" spans="1:6" ht="10.5" customHeight="1">
      <c r="A90" s="16" t="s">
        <v>6</v>
      </c>
      <c r="B90" s="15"/>
      <c r="C90" s="49">
        <v>1600000</v>
      </c>
      <c r="D90" s="1"/>
      <c r="E90" s="1"/>
      <c r="F90" s="85"/>
    </row>
    <row r="91" spans="1:6" ht="10.95" customHeight="1">
      <c r="A91" s="16" t="s">
        <v>15</v>
      </c>
      <c r="B91" s="17"/>
      <c r="C91" s="48"/>
      <c r="D91" s="89"/>
      <c r="E91" s="86"/>
    </row>
    <row r="92" spans="1:6" s="6" customFormat="1" ht="10.95" customHeight="1">
      <c r="A92" s="5"/>
      <c r="B92" s="13"/>
      <c r="C92" s="22"/>
      <c r="D92"/>
      <c r="E92" s="86"/>
    </row>
    <row r="93" spans="1:6" ht="10.95" customHeight="1">
      <c r="A93" s="16" t="s">
        <v>30</v>
      </c>
      <c r="B93" s="17"/>
      <c r="C93" s="65"/>
      <c r="D93" s="6"/>
      <c r="E93" s="86"/>
    </row>
    <row r="94" spans="1:6">
      <c r="A94" s="16" t="s">
        <v>26</v>
      </c>
      <c r="B94" s="17"/>
      <c r="C94" s="48"/>
      <c r="D94" s="22"/>
      <c r="E94" s="86"/>
    </row>
    <row r="95" spans="1:6">
      <c r="A95" s="16" t="s">
        <v>36</v>
      </c>
      <c r="B95" s="17"/>
      <c r="C95" s="48"/>
      <c r="D95" s="22"/>
      <c r="E95" s="48"/>
    </row>
    <row r="96" spans="1:6">
      <c r="A96" s="16" t="s">
        <v>43</v>
      </c>
      <c r="B96" s="17"/>
      <c r="C96" s="48"/>
      <c r="D96" s="87"/>
    </row>
    <row r="97" spans="1:5">
      <c r="A97" s="16" t="s">
        <v>45</v>
      </c>
      <c r="B97" s="17"/>
      <c r="C97" s="88"/>
    </row>
    <row r="98" spans="1:5">
      <c r="A98" s="16" t="s">
        <v>53</v>
      </c>
      <c r="B98" s="17"/>
      <c r="C98" s="48"/>
    </row>
    <row r="99" spans="1:5">
      <c r="A99" s="16" t="s">
        <v>23</v>
      </c>
      <c r="B99" s="17"/>
      <c r="C99" s="48"/>
      <c r="D99" s="22"/>
      <c r="E99" s="9"/>
    </row>
    <row r="100" spans="1:5">
      <c r="A100" s="40" t="s">
        <v>25</v>
      </c>
      <c r="B100" s="40"/>
      <c r="C100" s="24"/>
      <c r="D100" s="51">
        <f>D56-D58</f>
        <v>67029921.525166661</v>
      </c>
    </row>
    <row r="102" spans="1:5">
      <c r="A102" s="37"/>
      <c r="B102" s="37"/>
      <c r="C102" s="38" t="s">
        <v>24</v>
      </c>
      <c r="D102" s="52">
        <f>D100+D6</f>
        <v>118241654.23516667</v>
      </c>
    </row>
    <row r="103" spans="1:5">
      <c r="A103" s="35"/>
      <c r="B103" s="9"/>
      <c r="C103" s="9"/>
      <c r="D103" s="39"/>
    </row>
    <row r="104" spans="1:5">
      <c r="B104" t="s">
        <v>10</v>
      </c>
    </row>
    <row r="109" spans="1:5">
      <c r="E109" t="s">
        <v>10</v>
      </c>
    </row>
  </sheetData>
  <mergeCells count="9">
    <mergeCell ref="D60:E60"/>
    <mergeCell ref="A11:B11"/>
    <mergeCell ref="A12:B12"/>
    <mergeCell ref="A13:B13"/>
    <mergeCell ref="A55:C56"/>
    <mergeCell ref="B58:C58"/>
    <mergeCell ref="A14:C14"/>
    <mergeCell ref="A15:C15"/>
    <mergeCell ref="B54:C54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2023-03-02T16:34:34Z</cp:lastPrinted>
  <dcterms:created xsi:type="dcterms:W3CDTF">2019-10-11T07:51:54Z</dcterms:created>
  <dcterms:modified xsi:type="dcterms:W3CDTF">2023-03-10T09:50:35Z</dcterms:modified>
</cp:coreProperties>
</file>