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"/>
    </mc:Choice>
  </mc:AlternateContent>
  <bookViews>
    <workbookView xWindow="-105" yWindow="-105" windowWidth="33045" windowHeight="2151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Hoja1!$A$1:$E$106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9" i="1" l="1"/>
  <c r="B66" i="1"/>
  <c r="B74" i="1"/>
  <c r="B73" i="1"/>
  <c r="C54" i="1"/>
  <c r="C50" i="1" l="1"/>
  <c r="C103" i="1" l="1"/>
  <c r="C62" i="1" l="1"/>
  <c r="D61" i="1" s="1"/>
  <c r="D17" i="1"/>
  <c r="C10" i="1" l="1"/>
  <c r="C13" i="1" s="1"/>
  <c r="D7" i="1" l="1"/>
  <c r="D14" i="1" l="1"/>
  <c r="D16" i="1" s="1"/>
  <c r="D59" i="1" l="1"/>
  <c r="D104" i="1" s="1"/>
  <c r="D106" i="1" l="1"/>
</calcChain>
</file>

<file path=xl/sharedStrings.xml><?xml version="1.0" encoding="utf-8"?>
<sst xmlns="http://schemas.openxmlformats.org/spreadsheetml/2006/main" count="133" uniqueCount="111">
  <si>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</si>
  <si>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</si>
  <si>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</si>
  <si>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</si>
  <si>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</si>
  <si>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</si>
  <si>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</si>
  <si>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</si>
  <si>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</si>
  <si>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t xml:space="preserve"> </t>
  </si>
  <si>
    <t xml:space="preserve">Pagos extraord </t>
  </si>
  <si>
    <t>SALDO MES INCIAL RECURSOS ORDINARIOS DISPONIBLES (EXISTENCIAS INICIALES MÁS INGRESOS MES)</t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</si>
  <si>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</si>
  <si>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</si>
  <si>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</si>
  <si>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</si>
  <si>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</si>
  <si>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</si>
  <si>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</si>
  <si>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</si>
  <si>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</si>
  <si>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</si>
  <si>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</si>
  <si>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</si>
  <si>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</si>
  <si>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</si>
  <si>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</si>
  <si>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</si>
  <si>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</si>
  <si>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</si>
  <si>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</si>
  <si>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</si>
  <si>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</si>
  <si>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</si>
  <si>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</si>
  <si>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</si>
  <si>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</si>
  <si>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</si>
  <si>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</si>
  <si>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</si>
  <si>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</si>
  <si>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</si>
  <si>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</si>
  <si>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FAS SEMESTRAL</t>
  </si>
  <si>
    <t>restados 20.000 por devoluciones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</si>
  <si>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</si>
  <si>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</si>
  <si>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</si>
  <si>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</si>
  <si>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</si>
  <si>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</si>
  <si>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</si>
  <si>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</si>
  <si>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</si>
  <si>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</si>
  <si>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</si>
  <si>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t xml:space="preserve">(1%) AD´S sin factura </t>
  </si>
  <si>
    <t xml:space="preserve">Abono deporte Trimestral, 2022 </t>
  </si>
  <si>
    <t>PIC.A mensual</t>
  </si>
  <si>
    <t>PIC.A trimestral</t>
  </si>
  <si>
    <t>Escuelas deportivas mensual SUR</t>
  </si>
  <si>
    <t>Escuelas deportivas mensual NORTE</t>
  </si>
  <si>
    <t>Escuelas deportivas trimestral SUR</t>
  </si>
  <si>
    <t>Escuelas deportivas trimestral NORTE</t>
  </si>
  <si>
    <t>IVA mensual (NIF Ayto.)</t>
  </si>
  <si>
    <t>IVA trimestral (NIF Urbanismo)</t>
  </si>
  <si>
    <t>trimestral</t>
  </si>
  <si>
    <r>
      <rPr>
        <b/>
        <sz val="8"/>
        <color theme="1"/>
        <rFont val="Calibri"/>
        <family val="2"/>
        <scheme val="minor"/>
      </rPr>
      <t xml:space="preserve">MÁS </t>
    </r>
    <r>
      <rPr>
        <sz val="8"/>
        <color theme="1"/>
        <rFont val="Calibri"/>
        <family val="2"/>
        <scheme val="minor"/>
      </rPr>
      <t>IBI BICE AENA</t>
    </r>
  </si>
  <si>
    <t>Escuelas infantiles mensual</t>
  </si>
  <si>
    <t>Escuela Música 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</si>
  <si>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</si>
  <si>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</si>
  <si>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SAD mensual (con 2 meses diferimiento)</t>
  </si>
  <si>
    <t>Universidad Popular trimestral</t>
  </si>
  <si>
    <t>Transporte escolar trimestral</t>
  </si>
  <si>
    <t xml:space="preserve">SALDO TOTAL CUENTAS CAIXABANK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</si>
  <si>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(garajes y pequeños alquileres)</t>
    </r>
  </si>
  <si>
    <t>Obligaciones Ejercicio 2021 antiguos OOAA</t>
  </si>
  <si>
    <t>TOTAL PAGOS NO PROVEEDORES</t>
  </si>
  <si>
    <t>TOTAL PAGOS  PROVEEDORES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</si>
  <si>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PAPLCM (</t>
    </r>
    <r>
      <rPr>
        <sz val="8"/>
        <color theme="1"/>
        <rFont val="Calibri"/>
        <family val="2"/>
        <scheme val="minor"/>
      </rPr>
      <t>BESCAM)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</si>
  <si>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Abono deporte mes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</si>
  <si>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</si>
  <si>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</si>
  <si>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>Abonados Teatro 2022-2023</t>
  </si>
  <si>
    <t>Universidad Popular Reserva Plaza</t>
  </si>
  <si>
    <t xml:space="preserve">Escuelas Deportivas SUR Reserva Plaza </t>
  </si>
  <si>
    <t xml:space="preserve">Escuelas Deportivas NORTE Reserva Plaza </t>
  </si>
  <si>
    <t xml:space="preserve">Abono deporte Semestral, 2022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</si>
  <si>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 (2)</t>
    </r>
  </si>
  <si>
    <t>Trimestral (estimación)</t>
  </si>
  <si>
    <t>Obligaciones Ejercicio anteriores</t>
  </si>
  <si>
    <t>Quinta semana</t>
  </si>
  <si>
    <t xml:space="preserve">PRP provsionales </t>
  </si>
  <si>
    <t>IVA Ayto.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</si>
  <si>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</si>
  <si>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trasteros)</t>
    </r>
  </si>
  <si>
    <t>10% Facturas registradas/permitido contabilizar AYTO 2022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</si>
  <si>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SANCIONES</t>
    </r>
  </si>
  <si>
    <t>Becas Comedor Escolar Curso 2021-2022</t>
  </si>
  <si>
    <t>5.688.06</t>
  </si>
  <si>
    <t xml:space="preserve">MÁS TRASPASOS LIQUIDEZ DESDE OTRAS ENTIDADES PREVISTOS DURANTE EL MES </t>
  </si>
  <si>
    <t>,</t>
  </si>
  <si>
    <t>Retención devol. PIE 2020</t>
  </si>
  <si>
    <t>40% Obligaciones contabilizadas pendientes orden de pago</t>
  </si>
  <si>
    <t>60% Obligaciones contabilizadas pendientes orden de pago</t>
  </si>
  <si>
    <t> 270.623,50</t>
  </si>
  <si>
    <t xml:space="preserve">participación: Mar.22 110.951,93; Abril 86.663,36; </t>
  </si>
  <si>
    <t> 911.500,73</t>
  </si>
  <si>
    <t>NÓMINA (incluye incremento anual 2022)</t>
  </si>
  <si>
    <t>375.901,69 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</si>
</sst>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5"/>
      <name val="Calibri"/>
      <family val="2"/>
      <scheme val="minor"/>
    </font>
    <font>
      <sz val="7"/>
      <name val="Calibri"/>
      <family val="2"/>
      <scheme val="minor"/>
    </font>
    <font>
      <sz val="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164" fontId="2" fillId="0" borderId="0" xfId="0" applyNumberFormat="1" applyFont="1"/>
    <xf numFmtId="0" fontId="7" fillId="5" borderId="0" xfId="0" applyFont="1" applyFill="1" applyAlignment="1"/>
    <xf numFmtId="164" fontId="7" fillId="3" borderId="0" xfId="1" applyNumberFormat="1" applyFont="1" applyFill="1" applyAlignment="1"/>
    <xf numFmtId="0" fontId="9" fillId="5" borderId="0" xfId="0" applyFont="1" applyFill="1" applyAlignment="1"/>
    <xf numFmtId="0" fontId="8" fillId="2" borderId="1" xfId="0" applyFont="1" applyFill="1" applyBorder="1" applyAlignment="1">
      <alignment horizontal="left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44" fontId="2" fillId="0" borderId="0" xfId="1" applyFont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7" fillId="6" borderId="0" xfId="0" applyFont="1" applyFill="1" applyAlignment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7" fillId="5" borderId="0" xfId="0" applyFont="1" applyFill="1"/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9" xfId="0" applyNumberFormat="1" applyFont="1" applyBorder="1"/>
    <xf numFmtId="7" fontId="7" fillId="0" borderId="10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44" fontId="13" fillId="3" borderId="1" xfId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0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 applyAlignment="1"/>
    <xf numFmtId="0" fontId="7" fillId="5" borderId="6" xfId="0" applyFont="1" applyFill="1" applyBorder="1" applyAlignment="1"/>
    <xf numFmtId="0" fontId="2" fillId="5" borderId="4" xfId="0" applyFont="1" applyFill="1" applyBorder="1" applyAlignment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0" xfId="0" applyFont="1" applyBorder="1"/>
    <xf numFmtId="164" fontId="10" fillId="5" borderId="0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2" fillId="0" borderId="0" xfId="0" applyFont="1" applyBorder="1"/>
    <xf numFmtId="0" fontId="6" fillId="0" borderId="9" xfId="0" applyFont="1" applyBorder="1"/>
    <xf numFmtId="0" fontId="0" fillId="0" borderId="9" xfId="0" applyBorder="1"/>
    <xf numFmtId="0" fontId="2" fillId="0" borderId="9" xfId="0" applyFont="1" applyBorder="1"/>
    <xf numFmtId="0" fontId="6" fillId="0" borderId="11" xfId="0" applyFont="1" applyBorder="1"/>
    <xf numFmtId="0" fontId="0" fillId="0" borderId="11" xfId="0" applyBorder="1"/>
    <xf numFmtId="0" fontId="2" fillId="0" borderId="11" xfId="0" applyFont="1" applyBorder="1"/>
    <xf numFmtId="0" fontId="6" fillId="0" borderId="11" xfId="0" applyFont="1" applyBorder="1" applyAlignment="1">
      <alignment horizontal="left"/>
    </xf>
    <xf numFmtId="164" fontId="10" fillId="0" borderId="11" xfId="0" applyNumberFormat="1" applyFont="1" applyBorder="1"/>
    <xf numFmtId="0" fontId="2" fillId="5" borderId="11" xfId="0" applyFont="1" applyFill="1" applyBorder="1"/>
    <xf numFmtId="0" fontId="25" fillId="0" borderId="11" xfId="0" applyFont="1" applyBorder="1"/>
    <xf numFmtId="0" fontId="17" fillId="0" borderId="11" xfId="0" applyFont="1" applyBorder="1"/>
    <xf numFmtId="164" fontId="18" fillId="5" borderId="7" xfId="0" applyNumberFormat="1" applyFont="1" applyFill="1" applyBorder="1"/>
    <xf numFmtId="164" fontId="27" fillId="5" borderId="7" xfId="0" applyNumberFormat="1" applyFont="1" applyFill="1" applyBorder="1"/>
    <xf numFmtId="0" fontId="28" fillId="0" borderId="0" xfId="0" applyFont="1"/>
    <xf numFmtId="0" fontId="29" fillId="0" borderId="0" xfId="0" applyNumberFormat="1" applyFont="1" applyFill="1" applyAlignment="1" applyProtection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18" fillId="0" borderId="7" xfId="0" applyNumberFormat="1" applyFont="1" applyBorder="1"/>
    <xf numFmtId="164" fontId="10" fillId="5" borderId="0" xfId="0" applyNumberFormat="1" applyFont="1" applyFill="1" applyBorder="1"/>
    <xf numFmtId="0" fontId="8" fillId="0" borderId="0" xfId="0" applyFont="1"/>
    <xf numFmtId="0" fontId="6" fillId="0" borderId="5" xfId="0" applyFont="1" applyBorder="1"/>
    <xf numFmtId="0" fontId="0" fillId="0" borderId="0" xfId="0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Border="1" applyAlignment="1">
      <alignment horizontal="left"/>
    </xf>
    <xf numFmtId="164" fontId="10" fillId="5" borderId="11" xfId="0" applyNumberFormat="1" applyFont="1" applyFill="1" applyBorder="1" applyAlignment="1">
      <alignment horizontal="right"/>
    </xf>
    <xf numFmtId="164" fontId="18" fillId="0" borderId="0" xfId="0" applyNumberFormat="1" applyFont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164" fontId="8" fillId="2" borderId="2" xfId="1" applyNumberFormat="1" applyFont="1" applyFill="1" applyBorder="1" applyAlignment="1"/>
    <xf numFmtId="164" fontId="8" fillId="2" borderId="0" xfId="1" applyNumberFormat="1" applyFont="1" applyFill="1" applyBorder="1" applyAlignment="1"/>
    <xf numFmtId="164" fontId="33" fillId="2" borderId="0" xfId="0" applyNumberFormat="1" applyFont="1" applyFill="1"/>
    <xf numFmtId="0" fontId="34" fillId="0" borderId="0" xfId="0" applyFont="1" applyAlignment="1">
      <alignment horizontal="left"/>
    </xf>
    <xf numFmtId="164" fontId="18" fillId="5" borderId="0" xfId="0" applyNumberFormat="1" applyFont="1" applyFill="1"/>
    <xf numFmtId="4" fontId="0" fillId="0" borderId="0" xfId="0" applyNumberFormat="1"/>
    <xf numFmtId="8" fontId="0" fillId="0" borderId="0" xfId="0" applyNumberFormat="1"/>
    <xf numFmtId="164" fontId="27" fillId="0" borderId="0" xfId="0" applyNumberFormat="1" applyFont="1"/>
    <xf numFmtId="164" fontId="27" fillId="0" borderId="0" xfId="0" applyNumberFormat="1" applyFont="1" applyAlignment="1">
      <alignment horizontal="right"/>
    </xf>
    <xf numFmtId="7" fontId="2" fillId="0" borderId="10" xfId="0" applyNumberFormat="1" applyFont="1" applyBorder="1"/>
    <xf numFmtId="44" fontId="8" fillId="5" borderId="2" xfId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31" fillId="0" borderId="0" xfId="0" applyFont="1" applyBorder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8" xfId="0" applyFont="1" applyFill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5" fillId="0" borderId="0" xfId="0" applyFont="1"/>
    <xf numFmtId="164" fontId="10" fillId="0" borderId="11" xfId="1" applyNumberFormat="1" applyFont="1" applyBorder="1" applyAlignment="1">
      <alignment horizontal="right"/>
    </xf>
    <xf numFmtId="164" fontId="8" fillId="5" borderId="2" xfId="1" applyNumberFormat="1" applyFont="1" applyFill="1" applyBorder="1" applyAlignment="1">
      <alignment horizontal="right"/>
    </xf>
    <xf numFmtId="8" fontId="8" fillId="5" borderId="2" xfId="1" applyNumberFormat="1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910095</xdr:colOff>
      <xdr:row>0</xdr:row>
      <xdr:rowOff>0</xdr:rowOff>
    </xdr:from>
    <xdr:to>
      <xdr:col>4</xdr:col>
      <xdr:colOff>70022</xdr:colOff>
      <xdr:row>3</xdr:row>
      <xdr:rowOff>552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828" y="0"/>
          <a:ext cx="1100096" cy="55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13"/>
  <sheetViews>
    <sheetView tabSelected="1" zoomScale="130" zoomScaleNormal="130" workbookViewId="0">
      <selection activeCell="B70" sqref="B70"/>
    </sheetView>
  </sheetViews>
  <sheetFormatPr baseColWidth="10" defaultRowHeight="15"/>
  <cols>
    <col min="1" max="1" width="38.28515625" customWidth="1"/>
    <col min="2" max="2" width="19.28515625" customWidth="1"/>
    <col min="3" max="3" width="14.42578125" customWidth="1"/>
    <col min="4" max="4" width="14" customWidth="1"/>
    <col min="5" max="5" width="9.5703125" customWidth="1"/>
  </cols>
  <sheetData>
    <row r="3" spans="1:7">
      <c r="C3" t="s">
        <v>9</v>
      </c>
    </row>
    <row r="4" spans="1:7" ht="13.9" customHeight="1">
      <c r="A4" s="18" t="s">
        <v>0</v>
      </c>
      <c r="B4" s="19"/>
      <c r="C4" s="19"/>
      <c r="D4" s="20">
        <v>44868</v>
      </c>
      <c r="F4" s="1"/>
    </row>
    <row r="5" spans="1:7" s="6" customFormat="1" ht="15.75">
      <c r="A5" s="25" t="s">
        <v>18</v>
      </c>
      <c r="B5" s="26"/>
      <c r="C5" s="21"/>
      <c r="D5" s="55">
        <v>122188428.76000001</v>
      </c>
      <c r="E5" s="89"/>
      <c r="F5" s="89"/>
    </row>
    <row r="6" spans="1:7" s="6" customFormat="1">
      <c r="A6" s="36" t="s">
        <v>16</v>
      </c>
      <c r="B6" s="22"/>
      <c r="C6" s="22"/>
      <c r="D6" s="41">
        <v>51113509.07</v>
      </c>
      <c r="E6" s="22"/>
      <c r="F6" s="22"/>
    </row>
    <row r="7" spans="1:7">
      <c r="A7" s="25" t="s">
        <v>17</v>
      </c>
      <c r="B7" s="27"/>
      <c r="C7" s="1"/>
      <c r="D7" s="53">
        <f>D5-D6</f>
        <v>71074919.689999998</v>
      </c>
      <c r="E7" s="1"/>
      <c r="F7" s="1"/>
    </row>
    <row r="8" spans="1:7" ht="10.9" customHeight="1">
      <c r="A8" s="64" t="s">
        <v>75</v>
      </c>
      <c r="B8" s="42"/>
      <c r="C8" s="111">
        <v>37585108.020000003</v>
      </c>
      <c r="D8" s="1"/>
      <c r="F8" s="1"/>
      <c r="G8" s="1"/>
    </row>
    <row r="9" spans="1:7" ht="11.45" customHeight="1">
      <c r="A9" s="63" t="s">
        <v>52</v>
      </c>
      <c r="B9" s="43"/>
      <c r="C9" s="90">
        <v>396215.73</v>
      </c>
      <c r="D9" s="1"/>
      <c r="E9" s="1"/>
      <c r="F9" s="1"/>
      <c r="G9" s="1"/>
    </row>
    <row r="10" spans="1:7" ht="11.45" customHeight="1">
      <c r="A10" s="62" t="s">
        <v>50</v>
      </c>
      <c r="B10" s="44"/>
      <c r="C10" s="45">
        <f>SUM(C8-C9)</f>
        <v>37188892.290000007</v>
      </c>
      <c r="D10" s="1"/>
      <c r="E10" s="1"/>
      <c r="F10" s="1"/>
    </row>
    <row r="11" spans="1:7" ht="11.45" customHeight="1">
      <c r="A11" s="115" t="s">
        <v>36</v>
      </c>
      <c r="B11" s="116"/>
      <c r="C11" s="82">
        <v>0</v>
      </c>
      <c r="D11" s="1"/>
      <c r="E11" s="1"/>
      <c r="F11" s="1"/>
    </row>
    <row r="12" spans="1:7" ht="11.45" customHeight="1">
      <c r="A12" s="117" t="s">
        <v>101</v>
      </c>
      <c r="B12" s="118"/>
      <c r="C12" s="83">
        <v>2850000</v>
      </c>
      <c r="D12" s="1"/>
      <c r="E12" s="1"/>
      <c r="F12" s="1"/>
    </row>
    <row r="13" spans="1:7" ht="19.149999999999999" customHeight="1">
      <c r="A13" s="119" t="s">
        <v>102</v>
      </c>
      <c r="B13" s="120"/>
      <c r="C13" s="59">
        <f>C10+C12-C11</f>
        <v>40038892.290000007</v>
      </c>
      <c r="D13" s="1"/>
      <c r="E13" s="1"/>
      <c r="F13" s="1"/>
    </row>
    <row r="14" spans="1:7">
      <c r="A14" s="123"/>
      <c r="B14" s="123"/>
      <c r="C14" s="123"/>
      <c r="D14" s="46">
        <f>D7</f>
        <v>71074919.689999998</v>
      </c>
      <c r="E14" s="1"/>
      <c r="F14" s="1" t="s">
        <v>9</v>
      </c>
    </row>
    <row r="15" spans="1:7">
      <c r="A15" s="1"/>
      <c r="E15" s="1"/>
      <c r="F15" s="1"/>
    </row>
    <row r="16" spans="1:7" s="29" customFormat="1">
      <c r="A16" s="124" t="s">
        <v>12</v>
      </c>
      <c r="B16" s="125"/>
      <c r="C16" s="125"/>
      <c r="D16" s="47">
        <f>D14</f>
        <v>71074919.689999998</v>
      </c>
      <c r="E16" s="28"/>
      <c r="F16" s="28"/>
    </row>
    <row r="17" spans="1:10">
      <c r="A17" s="1"/>
      <c r="B17" s="126" t="s">
        <v>1</v>
      </c>
      <c r="C17" s="126"/>
      <c r="D17" s="9">
        <f>SUM(C18:C56)</f>
        <v>4125877.83</v>
      </c>
      <c r="E17" s="8"/>
      <c r="F17" s="8"/>
    </row>
    <row r="18" spans="1:10">
      <c r="A18" s="1" t="s">
        <v>95</v>
      </c>
      <c r="B18" s="1"/>
      <c r="C18" s="7">
        <v>636470.11</v>
      </c>
      <c r="D18" s="57" t="s">
        <v>44</v>
      </c>
      <c r="E18" s="58"/>
      <c r="F18" s="1"/>
      <c r="J18" s="3"/>
    </row>
    <row r="19" spans="1:10">
      <c r="A19" s="1" t="s">
        <v>96</v>
      </c>
      <c r="B19" s="1"/>
      <c r="C19" s="113" t="s">
        <v>100</v>
      </c>
      <c r="D19" s="57"/>
      <c r="E19" s="58"/>
      <c r="F19" s="1"/>
      <c r="J19" s="3"/>
    </row>
    <row r="20" spans="1:10">
      <c r="A20" s="1" t="s">
        <v>76</v>
      </c>
      <c r="B20" s="1"/>
      <c r="C20" s="110"/>
      <c r="D20" s="57"/>
      <c r="E20" s="58"/>
      <c r="F20" s="1"/>
      <c r="J20" s="3"/>
    </row>
    <row r="21" spans="1:10">
      <c r="A21" s="1" t="s">
        <v>26</v>
      </c>
      <c r="B21" s="1"/>
      <c r="C21" s="109">
        <v>420000</v>
      </c>
      <c r="D21" s="57"/>
      <c r="E21" s="58"/>
      <c r="F21" s="1"/>
      <c r="J21" s="3"/>
    </row>
    <row r="22" spans="1:10">
      <c r="A22" s="1" t="s">
        <v>54</v>
      </c>
      <c r="B22" s="1"/>
      <c r="C22" s="106"/>
      <c r="D22" s="57"/>
      <c r="E22" s="1"/>
      <c r="F22" s="1"/>
      <c r="J22" s="3"/>
    </row>
    <row r="23" spans="1:10">
      <c r="A23" s="1" t="s">
        <v>67</v>
      </c>
      <c r="B23" s="1"/>
      <c r="C23" s="99"/>
      <c r="D23" s="57"/>
      <c r="E23" s="1"/>
      <c r="F23" s="1"/>
      <c r="J23" s="3"/>
    </row>
    <row r="24" spans="1:10">
      <c r="A24" s="1" t="s">
        <v>55</v>
      </c>
      <c r="B24" s="1"/>
      <c r="C24" s="106"/>
      <c r="D24" s="57"/>
      <c r="E24" s="1"/>
      <c r="F24" s="1"/>
      <c r="J24" s="3"/>
    </row>
    <row r="25" spans="1:10">
      <c r="A25" s="1" t="s">
        <v>8</v>
      </c>
      <c r="B25" s="1"/>
      <c r="C25" s="109"/>
      <c r="D25" s="92"/>
      <c r="E25" s="1"/>
      <c r="F25" s="1"/>
      <c r="J25" s="4"/>
    </row>
    <row r="26" spans="1:10">
      <c r="A26" s="1" t="s">
        <v>70</v>
      </c>
      <c r="B26" s="1"/>
      <c r="C26" s="109">
        <v>12586.4</v>
      </c>
      <c r="D26" s="1" t="s">
        <v>60</v>
      </c>
      <c r="F26" s="1"/>
      <c r="J26" s="4"/>
    </row>
    <row r="27" spans="1:10">
      <c r="A27" s="1" t="s">
        <v>70</v>
      </c>
      <c r="B27" s="1"/>
      <c r="C27" s="109"/>
      <c r="D27" s="1" t="s">
        <v>86</v>
      </c>
      <c r="F27" s="1"/>
      <c r="J27" s="4"/>
    </row>
    <row r="28" spans="1:10">
      <c r="A28" s="1" t="s">
        <v>70</v>
      </c>
      <c r="B28" s="1"/>
      <c r="C28" s="109">
        <v>3490.24</v>
      </c>
      <c r="D28" s="1" t="s">
        <v>61</v>
      </c>
      <c r="E28" s="1"/>
      <c r="I28" s="4"/>
    </row>
    <row r="29" spans="1:10">
      <c r="A29" s="1" t="s">
        <v>70</v>
      </c>
      <c r="B29" s="1"/>
      <c r="C29" s="109"/>
      <c r="D29" s="1" t="s">
        <v>87</v>
      </c>
      <c r="F29" s="1"/>
      <c r="J29" s="4"/>
    </row>
    <row r="30" spans="1:10">
      <c r="A30" s="1" t="s">
        <v>70</v>
      </c>
      <c r="B30" s="1"/>
      <c r="C30" s="109"/>
      <c r="D30" s="1" t="s">
        <v>62</v>
      </c>
      <c r="E30" s="1"/>
      <c r="I30" s="4"/>
    </row>
    <row r="31" spans="1:10">
      <c r="A31" s="1" t="s">
        <v>70</v>
      </c>
      <c r="B31" s="1"/>
      <c r="C31" s="109"/>
      <c r="D31" s="1" t="s">
        <v>63</v>
      </c>
      <c r="E31" s="1"/>
      <c r="I31" s="4"/>
    </row>
    <row r="32" spans="1:10">
      <c r="A32" s="1" t="s">
        <v>70</v>
      </c>
      <c r="B32" s="1"/>
      <c r="C32" s="109">
        <v>108052.92</v>
      </c>
      <c r="D32" s="88" t="s">
        <v>81</v>
      </c>
      <c r="E32" s="1"/>
      <c r="F32" s="1"/>
      <c r="J32" s="4"/>
    </row>
    <row r="33" spans="1:10">
      <c r="A33" s="1" t="s">
        <v>70</v>
      </c>
      <c r="B33" s="1"/>
      <c r="C33" s="109"/>
      <c r="D33" s="88" t="s">
        <v>57</v>
      </c>
      <c r="E33" s="1"/>
      <c r="F33" s="1"/>
      <c r="J33" s="4"/>
    </row>
    <row r="34" spans="1:10">
      <c r="A34" s="1" t="s">
        <v>70</v>
      </c>
      <c r="B34" s="1"/>
      <c r="C34" s="109"/>
      <c r="D34" s="88" t="s">
        <v>88</v>
      </c>
      <c r="E34" s="1"/>
      <c r="F34" s="1"/>
      <c r="J34" s="4"/>
    </row>
    <row r="35" spans="1:10">
      <c r="A35" s="1" t="s">
        <v>71</v>
      </c>
      <c r="B35" s="1"/>
      <c r="C35" s="109">
        <v>28744.86</v>
      </c>
      <c r="D35" s="88" t="s">
        <v>68</v>
      </c>
      <c r="E35" s="1"/>
      <c r="F35" s="1"/>
      <c r="J35" s="4"/>
    </row>
    <row r="36" spans="1:10">
      <c r="A36" s="1" t="s">
        <v>71</v>
      </c>
      <c r="B36" s="1"/>
      <c r="C36" s="109"/>
      <c r="D36" s="88" t="s">
        <v>84</v>
      </c>
      <c r="E36" s="1"/>
      <c r="F36" s="1"/>
      <c r="J36" s="4"/>
    </row>
    <row r="37" spans="1:10">
      <c r="A37" s="1" t="s">
        <v>71</v>
      </c>
      <c r="B37" s="1"/>
      <c r="C37" s="109">
        <v>49885.9</v>
      </c>
      <c r="D37" s="88" t="s">
        <v>69</v>
      </c>
      <c r="E37" s="1"/>
      <c r="F37" s="1"/>
      <c r="J37" s="4"/>
    </row>
    <row r="38" spans="1:10">
      <c r="A38" s="1" t="s">
        <v>71</v>
      </c>
      <c r="B38" s="1"/>
      <c r="C38" s="109"/>
      <c r="D38" s="88" t="s">
        <v>85</v>
      </c>
      <c r="E38" s="1"/>
      <c r="F38" s="1"/>
      <c r="J38" s="4"/>
    </row>
    <row r="39" spans="1:10">
      <c r="A39" s="1" t="s">
        <v>71</v>
      </c>
      <c r="B39" s="1"/>
      <c r="C39" s="109">
        <v>10000</v>
      </c>
      <c r="D39" s="88" t="s">
        <v>58</v>
      </c>
      <c r="E39" s="1"/>
      <c r="F39" s="1"/>
      <c r="J39" s="4"/>
    </row>
    <row r="40" spans="1:10">
      <c r="A40" s="1" t="s">
        <v>71</v>
      </c>
      <c r="B40" s="1"/>
      <c r="C40" s="109"/>
      <c r="D40" s="88" t="s">
        <v>59</v>
      </c>
      <c r="E40" s="1"/>
      <c r="F40" s="1"/>
      <c r="J40" s="4"/>
    </row>
    <row r="41" spans="1:10">
      <c r="A41" s="1" t="s">
        <v>71</v>
      </c>
      <c r="B41" s="1"/>
      <c r="C41" s="109"/>
      <c r="D41" s="88" t="s">
        <v>74</v>
      </c>
      <c r="E41" s="1"/>
      <c r="F41" s="1"/>
      <c r="J41" s="4"/>
    </row>
    <row r="42" spans="1:10">
      <c r="A42" s="1" t="s">
        <v>71</v>
      </c>
      <c r="B42" s="1"/>
      <c r="C42" s="109"/>
      <c r="D42" s="88" t="s">
        <v>73</v>
      </c>
      <c r="E42" s="1"/>
      <c r="F42" s="1"/>
      <c r="J42" s="4"/>
    </row>
    <row r="43" spans="1:10">
      <c r="A43" s="1" t="s">
        <v>53</v>
      </c>
      <c r="B43" s="1"/>
      <c r="C43" s="109">
        <v>5000</v>
      </c>
      <c r="D43" s="88" t="s">
        <v>72</v>
      </c>
      <c r="E43" s="1"/>
      <c r="F43" s="1"/>
      <c r="J43" s="4"/>
    </row>
    <row r="44" spans="1:10">
      <c r="A44" s="1" t="s">
        <v>82</v>
      </c>
      <c r="B44" s="1"/>
      <c r="C44" s="109"/>
      <c r="D44" s="88" t="s">
        <v>90</v>
      </c>
      <c r="E44" s="1"/>
      <c r="F44" s="1" t="s">
        <v>9</v>
      </c>
      <c r="J44" s="4"/>
    </row>
    <row r="45" spans="1:10">
      <c r="A45" s="1" t="s">
        <v>83</v>
      </c>
      <c r="B45" s="1"/>
      <c r="C45" s="109"/>
      <c r="D45" s="88"/>
      <c r="E45" s="1"/>
      <c r="F45" s="1"/>
      <c r="J45" s="4"/>
    </row>
    <row r="46" spans="1:10">
      <c r="A46" s="1" t="s">
        <v>19</v>
      </c>
      <c r="B46" s="1"/>
      <c r="C46" s="109">
        <v>50000</v>
      </c>
      <c r="D46" s="57"/>
      <c r="E46" s="58"/>
      <c r="F46" s="1"/>
      <c r="J46" s="3"/>
    </row>
    <row r="47" spans="1:10">
      <c r="A47" s="1" t="s">
        <v>20</v>
      </c>
      <c r="B47" s="1"/>
      <c r="C47" s="109">
        <v>80000</v>
      </c>
      <c r="D47" s="54"/>
      <c r="E47" s="1"/>
      <c r="F47" s="1"/>
      <c r="J47" s="3"/>
    </row>
    <row r="48" spans="1:10">
      <c r="A48" s="1" t="s">
        <v>7</v>
      </c>
      <c r="B48" s="1"/>
      <c r="C48" s="7"/>
      <c r="D48" s="1"/>
      <c r="E48" s="1"/>
      <c r="F48" s="1"/>
      <c r="J48" s="4"/>
    </row>
    <row r="49" spans="1:10">
      <c r="A49" s="1" t="s">
        <v>89</v>
      </c>
      <c r="B49" s="1"/>
      <c r="C49" s="7"/>
      <c r="D49" s="1"/>
      <c r="E49" s="1"/>
      <c r="F49" s="1"/>
      <c r="J49" s="4"/>
    </row>
    <row r="50" spans="1:10">
      <c r="A50" s="1" t="s">
        <v>39</v>
      </c>
      <c r="B50" s="1"/>
      <c r="C50" s="7">
        <f>47721.39+1856.04+1022.65</f>
        <v>50600.08</v>
      </c>
      <c r="D50" s="1"/>
      <c r="E50" s="1"/>
      <c r="F50" s="1"/>
      <c r="J50" s="4"/>
    </row>
    <row r="51" spans="1:10">
      <c r="A51" s="1" t="s">
        <v>30</v>
      </c>
      <c r="B51" s="1"/>
      <c r="C51" s="109">
        <v>200000</v>
      </c>
      <c r="D51" s="92"/>
      <c r="E51" s="58"/>
      <c r="F51" s="1"/>
      <c r="J51" s="3"/>
    </row>
    <row r="52" spans="1:10">
      <c r="A52" s="1" t="s">
        <v>51</v>
      </c>
      <c r="B52" s="1"/>
      <c r="C52" s="109">
        <v>95000</v>
      </c>
      <c r="D52" s="57"/>
      <c r="E52" s="58"/>
      <c r="F52" s="1"/>
      <c r="J52" s="3"/>
    </row>
    <row r="53" spans="1:10">
      <c r="A53" s="1" t="s">
        <v>98</v>
      </c>
      <c r="B53" s="1"/>
      <c r="C53" s="109">
        <v>95000</v>
      </c>
      <c r="D53" s="57"/>
      <c r="E53" s="58"/>
      <c r="F53" s="1"/>
      <c r="J53" s="3"/>
    </row>
    <row r="54" spans="1:10">
      <c r="A54" s="66" t="s">
        <v>27</v>
      </c>
      <c r="B54" s="1"/>
      <c r="C54" s="109">
        <f>D54+E54</f>
        <v>2170047.3200000003</v>
      </c>
      <c r="D54" s="109">
        <v>3042676.12</v>
      </c>
      <c r="E54" s="99">
        <v>-872628.8</v>
      </c>
      <c r="F54" s="1"/>
      <c r="J54" s="4"/>
    </row>
    <row r="55" spans="1:10">
      <c r="A55" s="66" t="s">
        <v>80</v>
      </c>
      <c r="B55" s="1"/>
      <c r="C55" s="99"/>
      <c r="D55" s="105"/>
      <c r="E55" s="127" t="s">
        <v>103</v>
      </c>
      <c r="F55" s="1"/>
      <c r="J55" s="4"/>
    </row>
    <row r="56" spans="1:10">
      <c r="A56" s="66" t="s">
        <v>34</v>
      </c>
      <c r="B56" s="1"/>
      <c r="C56" s="109">
        <v>111000</v>
      </c>
      <c r="D56" s="60"/>
      <c r="E56" s="1"/>
      <c r="F56" s="1"/>
      <c r="J56" s="4"/>
    </row>
    <row r="57" spans="1:10">
      <c r="A57" s="66" t="s">
        <v>48</v>
      </c>
      <c r="B57" s="1"/>
      <c r="C57" s="7"/>
      <c r="D57" s="60"/>
      <c r="E57" s="1"/>
      <c r="F57" s="1"/>
      <c r="J57" s="4"/>
    </row>
    <row r="58" spans="1:10" s="33" customFormat="1" ht="9.6" customHeight="1">
      <c r="A58" s="121" t="s">
        <v>11</v>
      </c>
      <c r="B58" s="121"/>
      <c r="C58" s="121"/>
      <c r="D58" s="61"/>
      <c r="I58" s="34"/>
    </row>
    <row r="59" spans="1:10" ht="11.25" customHeight="1">
      <c r="A59" s="121"/>
      <c r="B59" s="121"/>
      <c r="C59" s="121"/>
      <c r="D59" s="50">
        <f>SUM(D16:D50)</f>
        <v>75200797.519999996</v>
      </c>
      <c r="E59" s="1"/>
      <c r="I59" s="4"/>
    </row>
    <row r="60" spans="1:10" s="6" customFormat="1" ht="9.6" customHeight="1">
      <c r="A60" s="30"/>
      <c r="B60" s="30"/>
      <c r="C60" s="30"/>
      <c r="D60" s="31"/>
      <c r="E60" s="22"/>
      <c r="I60" s="32"/>
    </row>
    <row r="61" spans="1:10" ht="14.45" customHeight="1">
      <c r="A61" s="1"/>
      <c r="B61" s="122" t="s">
        <v>2</v>
      </c>
      <c r="C61" s="122"/>
      <c r="D61" s="104">
        <f>C62+C103</f>
        <v>17907509.829</v>
      </c>
      <c r="H61" s="2"/>
    </row>
    <row r="62" spans="1:10" ht="12" customHeight="1">
      <c r="A62" s="11" t="s">
        <v>14</v>
      </c>
      <c r="B62" s="101" t="s">
        <v>79</v>
      </c>
      <c r="C62" s="102">
        <f>SUM(B63:B84)</f>
        <v>11715494.249</v>
      </c>
      <c r="D62" s="1"/>
      <c r="E62" s="1"/>
    </row>
    <row r="63" spans="1:10">
      <c r="A63" s="67" t="s">
        <v>3</v>
      </c>
      <c r="B63" s="68"/>
      <c r="C63" s="69"/>
      <c r="D63" s="114"/>
      <c r="E63" s="114"/>
    </row>
    <row r="64" spans="1:10">
      <c r="A64" s="71"/>
      <c r="B64" s="68">
        <v>791891.52</v>
      </c>
      <c r="C64" s="69" t="s">
        <v>93</v>
      </c>
      <c r="D64" s="70"/>
      <c r="E64" s="70"/>
    </row>
    <row r="65" spans="1:5">
      <c r="A65" s="67" t="s">
        <v>99</v>
      </c>
      <c r="B65" s="91">
        <v>384653.91</v>
      </c>
      <c r="C65" s="69"/>
      <c r="D65" s="70"/>
      <c r="E65" s="70"/>
    </row>
    <row r="66" spans="1:5">
      <c r="A66" s="93" t="s">
        <v>41</v>
      </c>
      <c r="B66" s="95">
        <f>6926495.3*40%</f>
        <v>2770598.12</v>
      </c>
      <c r="C66" s="96" t="s">
        <v>104</v>
      </c>
      <c r="D66" s="70"/>
      <c r="E66" s="70"/>
    </row>
    <row r="67" spans="1:5">
      <c r="B67" s="91"/>
      <c r="D67" s="70"/>
      <c r="E67" s="70"/>
    </row>
    <row r="68" spans="1:5">
      <c r="B68" s="91"/>
      <c r="C68" s="69"/>
      <c r="D68" s="70"/>
      <c r="E68" s="70"/>
    </row>
    <row r="69" spans="1:5">
      <c r="A69" s="93" t="s">
        <v>42</v>
      </c>
      <c r="B69" s="95">
        <f>6926495.3*60%</f>
        <v>4155897.1799999997</v>
      </c>
      <c r="C69" s="96" t="s">
        <v>105</v>
      </c>
      <c r="D69" s="70"/>
      <c r="E69" s="70"/>
    </row>
    <row r="70" spans="1:5">
      <c r="B70" s="91"/>
      <c r="D70" s="70"/>
      <c r="E70" s="70"/>
    </row>
    <row r="71" spans="1:5">
      <c r="B71" s="91"/>
      <c r="C71" s="69"/>
      <c r="D71" s="70"/>
      <c r="E71" s="70"/>
    </row>
    <row r="72" spans="1:5">
      <c r="A72" s="93" t="s">
        <v>4</v>
      </c>
      <c r="B72" s="56">
        <v>595000.17000000004</v>
      </c>
      <c r="C72" s="96" t="s">
        <v>35</v>
      </c>
      <c r="D72" s="70"/>
      <c r="E72" s="97"/>
    </row>
    <row r="73" spans="1:5">
      <c r="B73" s="56">
        <f>13709995.1*10%</f>
        <v>1370999.51</v>
      </c>
      <c r="C73" s="69" t="s">
        <v>97</v>
      </c>
      <c r="D73" s="70"/>
      <c r="E73" s="70"/>
    </row>
    <row r="74" spans="1:5">
      <c r="A74" s="93" t="s">
        <v>92</v>
      </c>
      <c r="B74" s="56">
        <f>145492726.9 *1%</f>
        <v>1454927.2690000001</v>
      </c>
      <c r="C74" s="22" t="s">
        <v>56</v>
      </c>
      <c r="D74" s="94"/>
      <c r="E74" s="94"/>
    </row>
    <row r="75" spans="1:5">
      <c r="A75" s="12"/>
      <c r="D75" s="94"/>
      <c r="E75" s="70" t="s">
        <v>9</v>
      </c>
    </row>
    <row r="76" spans="1:5">
      <c r="D76" s="70"/>
      <c r="E76" s="70"/>
    </row>
    <row r="77" spans="1:5">
      <c r="A77" s="71"/>
      <c r="B77" s="72"/>
      <c r="C77" s="72"/>
      <c r="D77" s="73" t="s">
        <v>9</v>
      </c>
      <c r="E77" s="73"/>
    </row>
    <row r="78" spans="1:5">
      <c r="A78" s="74" t="s">
        <v>91</v>
      </c>
      <c r="B78" s="98">
        <v>38733.65</v>
      </c>
      <c r="C78" s="75"/>
      <c r="D78" s="76"/>
      <c r="E78" s="76"/>
    </row>
    <row r="79" spans="1:5">
      <c r="A79" s="74" t="s">
        <v>77</v>
      </c>
      <c r="B79" s="98">
        <v>107792.92</v>
      </c>
      <c r="C79" s="75"/>
      <c r="D79" s="76"/>
      <c r="E79" s="76"/>
    </row>
    <row r="80" spans="1:5">
      <c r="A80" s="77" t="s">
        <v>10</v>
      </c>
      <c r="B80" s="78"/>
      <c r="C80" s="79"/>
      <c r="D80" s="76"/>
      <c r="E80" s="76"/>
    </row>
    <row r="81" spans="1:6">
      <c r="A81" s="74" t="s">
        <v>25</v>
      </c>
      <c r="B81" s="78">
        <v>5000</v>
      </c>
      <c r="C81" s="79" t="s">
        <v>9</v>
      </c>
      <c r="D81" s="76"/>
      <c r="E81" s="76"/>
    </row>
    <row r="82" spans="1:6">
      <c r="A82" s="80" t="s">
        <v>29</v>
      </c>
      <c r="B82" s="128" t="s">
        <v>106</v>
      </c>
      <c r="C82" s="78"/>
      <c r="D82" s="81"/>
      <c r="E82" s="81"/>
    </row>
    <row r="83" spans="1:6">
      <c r="A83" s="74" t="s">
        <v>37</v>
      </c>
      <c r="B83" s="78">
        <v>40000</v>
      </c>
      <c r="C83" s="79"/>
      <c r="D83" s="76"/>
      <c r="E83" s="76"/>
    </row>
    <row r="84" spans="1:6" ht="10.15" customHeight="1">
      <c r="A84" s="74" t="s">
        <v>31</v>
      </c>
      <c r="B84" s="78"/>
      <c r="C84" s="79"/>
      <c r="D84" s="76"/>
      <c r="E84" s="76"/>
    </row>
    <row r="85" spans="1:6">
      <c r="A85" s="16" t="s">
        <v>45</v>
      </c>
      <c r="B85" s="14"/>
      <c r="C85" s="112">
        <v>197615.29</v>
      </c>
      <c r="D85" s="1" t="s">
        <v>107</v>
      </c>
      <c r="E85" s="1"/>
    </row>
    <row r="86" spans="1:6" ht="11.45" customHeight="1">
      <c r="A86" s="14" t="s">
        <v>15</v>
      </c>
      <c r="B86" s="15"/>
      <c r="C86" s="129" t="s">
        <v>108</v>
      </c>
      <c r="D86" s="1" t="s">
        <v>47</v>
      </c>
      <c r="E86" s="1"/>
    </row>
    <row r="87" spans="1:6" ht="11.45" customHeight="1">
      <c r="A87" s="14" t="s">
        <v>65</v>
      </c>
      <c r="B87" s="15"/>
      <c r="C87" s="49"/>
      <c r="D87" s="23" t="s">
        <v>66</v>
      </c>
      <c r="E87" s="1"/>
    </row>
    <row r="88" spans="1:6" ht="11.45" customHeight="1">
      <c r="A88" s="14" t="s">
        <v>64</v>
      </c>
      <c r="B88" s="15"/>
      <c r="C88" s="49">
        <v>355000</v>
      </c>
      <c r="D88" s="23" t="s">
        <v>94</v>
      </c>
      <c r="E88" s="1"/>
    </row>
    <row r="89" spans="1:6" ht="11.25" customHeight="1">
      <c r="A89" s="14" t="s">
        <v>5</v>
      </c>
      <c r="B89" s="15"/>
      <c r="C89" s="49">
        <v>3400000</v>
      </c>
      <c r="D89" s="88" t="s">
        <v>109</v>
      </c>
    </row>
    <row r="90" spans="1:6" ht="11.25" customHeight="1">
      <c r="A90" s="14" t="s">
        <v>49</v>
      </c>
      <c r="B90" s="15"/>
      <c r="C90" s="49"/>
      <c r="D90" s="88"/>
    </row>
    <row r="91" spans="1:6" ht="11.25" customHeight="1">
      <c r="A91" s="14" t="s">
        <v>43</v>
      </c>
      <c r="B91" s="15"/>
      <c r="C91" s="49">
        <v>467768.6</v>
      </c>
      <c r="D91" s="88"/>
    </row>
    <row r="92" spans="1:6" ht="10.5" customHeight="1">
      <c r="A92" s="14" t="s">
        <v>33</v>
      </c>
      <c r="B92" s="15"/>
      <c r="C92" s="49"/>
      <c r="D92" s="54"/>
    </row>
    <row r="93" spans="1:6" ht="10.5" customHeight="1">
      <c r="A93" s="16" t="s">
        <v>6</v>
      </c>
      <c r="B93" s="15"/>
      <c r="C93" s="49">
        <v>1500000</v>
      </c>
      <c r="D93" s="88"/>
      <c r="E93" s="1"/>
      <c r="F93" s="84"/>
    </row>
    <row r="94" spans="1:6" ht="10.9" customHeight="1">
      <c r="A94" s="16" t="s">
        <v>13</v>
      </c>
      <c r="B94" s="17"/>
      <c r="C94" s="48"/>
      <c r="D94" s="88"/>
      <c r="E94" s="85"/>
    </row>
    <row r="95" spans="1:6" s="6" customFormat="1" ht="10.9" customHeight="1">
      <c r="A95" s="5"/>
      <c r="B95" s="13"/>
      <c r="C95" s="22"/>
      <c r="D95"/>
      <c r="E95" s="85"/>
    </row>
    <row r="96" spans="1:6" ht="10.9" customHeight="1">
      <c r="A96" s="16" t="s">
        <v>28</v>
      </c>
      <c r="B96" s="17"/>
      <c r="C96" s="65">
        <v>271631.69</v>
      </c>
      <c r="D96" s="6"/>
      <c r="E96" s="85"/>
    </row>
    <row r="97" spans="1:8">
      <c r="A97" s="16" t="s">
        <v>24</v>
      </c>
      <c r="B97" s="17"/>
      <c r="C97" s="48"/>
      <c r="D97" s="22"/>
      <c r="E97" s="85"/>
      <c r="F97" s="107"/>
      <c r="G97" s="108"/>
      <c r="H97" s="107"/>
    </row>
    <row r="98" spans="1:8">
      <c r="A98" s="16" t="s">
        <v>32</v>
      </c>
      <c r="B98" s="17"/>
      <c r="C98" s="48"/>
      <c r="D98" s="22"/>
      <c r="E98" s="48"/>
    </row>
    <row r="99" spans="1:8">
      <c r="A99" s="16" t="s">
        <v>38</v>
      </c>
      <c r="B99" s="17"/>
      <c r="C99" s="130" t="s">
        <v>110</v>
      </c>
      <c r="D99" s="86"/>
    </row>
    <row r="100" spans="1:8">
      <c r="A100" s="16" t="s">
        <v>40</v>
      </c>
      <c r="B100" s="17"/>
      <c r="C100" s="87"/>
    </row>
    <row r="101" spans="1:8">
      <c r="A101" s="16" t="s">
        <v>46</v>
      </c>
      <c r="B101" s="17"/>
      <c r="C101" s="48"/>
    </row>
    <row r="102" spans="1:8">
      <c r="A102" s="16" t="s">
        <v>21</v>
      </c>
      <c r="B102" s="17"/>
      <c r="C102" s="48"/>
      <c r="D102" s="22"/>
      <c r="E102" s="10"/>
    </row>
    <row r="103" spans="1:8">
      <c r="A103" s="100"/>
      <c r="B103" s="101" t="s">
        <v>78</v>
      </c>
      <c r="C103" s="103">
        <f>SUM(C85:C102)</f>
        <v>6192015.5800000001</v>
      </c>
      <c r="D103" s="22"/>
      <c r="E103" s="10"/>
    </row>
    <row r="104" spans="1:8">
      <c r="A104" s="40" t="s">
        <v>23</v>
      </c>
      <c r="B104" s="40"/>
      <c r="C104" s="24"/>
      <c r="D104" s="51">
        <f>D59-D61</f>
        <v>57293287.691</v>
      </c>
    </row>
    <row r="106" spans="1:8">
      <c r="A106" s="37"/>
      <c r="B106" s="37"/>
      <c r="C106" s="38" t="s">
        <v>22</v>
      </c>
      <c r="D106" s="52">
        <f>D104+D6</f>
        <v>108406796.76100001</v>
      </c>
    </row>
    <row r="107" spans="1:8">
      <c r="A107" s="35"/>
      <c r="B107" s="10"/>
      <c r="C107" s="10"/>
      <c r="D107" s="39"/>
    </row>
    <row r="108" spans="1:8">
      <c r="B108" t="s">
        <v>9</v>
      </c>
    </row>
    <row r="113" spans="5:5">
      <c r="E113" t="s">
        <v>9</v>
      </c>
    </row>
  </sheetData>
  <mergeCells count="9">
    <mergeCell ref="D63:E63"/>
    <mergeCell ref="A11:B11"/>
    <mergeCell ref="A12:B12"/>
    <mergeCell ref="A13:B13"/>
    <mergeCell ref="A58:C59"/>
    <mergeCell ref="B61:C61"/>
    <mergeCell ref="A14:C14"/>
    <mergeCell ref="A16:C16"/>
    <mergeCell ref="B17:C17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ignoredErrors>
    <ignoredError sqref="D10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2022-10-05T12:10:42Z</cp:lastPrinted>
  <dcterms:created xsi:type="dcterms:W3CDTF">2019-10-11T07:51:54Z</dcterms:created>
  <dcterms:modified xsi:type="dcterms:W3CDTF">2022-11-08T09:50:12Z</dcterms:modified>
</cp:coreProperties>
</file>