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8" yWindow="-24" windowWidth="10344" windowHeight="9948"/>
  </bookViews>
  <sheets>
    <sheet name="Hoja1" sheetId="1" r:id="rId1"/>
    <sheet name="Hoja2" sheetId="2" r:id="rId2"/>
    <sheet name="Hoja3" sheetId="3" r:id="rId3"/>
  </sheets>
  <definedNames>
    <definedName name="_xlnm.Print_Area" localSheetId="0">Hoja1!$A$1:$E$91</definedName>
  </definedNames>
  <calcPr calcId="145621"/>
</workbook>
</file>

<file path=xl/calcChain.xml><?xml version="1.0" encoding="utf-8"?>
<calcChain xmlns="http://schemas.openxmlformats.org/spreadsheetml/2006/main">
  <c r="B63" i="1" l="1"/>
  <c r="B62" i="1"/>
  <c r="B59" i="1"/>
  <c r="B56" i="1"/>
  <c r="C52" i="1" l="1"/>
  <c r="D51" i="1" s="1"/>
  <c r="D17" i="1" l="1"/>
  <c r="C10" i="1" l="1"/>
  <c r="C13" i="1" s="1"/>
  <c r="D7" i="1" l="1"/>
  <c r="D14" i="1" l="1"/>
  <c r="D16" i="1" s="1"/>
  <c r="D49" i="1" l="1"/>
  <c r="D89" i="1" l="1"/>
  <c r="D91" i="1" s="1"/>
</calcChain>
</file>

<file path=xl/sharedStrings.xml><?xml version="1.0" encoding="utf-8"?>
<sst xmlns="http://schemas.openxmlformats.org/spreadsheetml/2006/main" count="117" uniqueCount="100">
  <si>
    <t xml:space="preserve">     PLAN DE DISPOSICIÓN DE FONDOS </t>
  </si>
  <si>
    <t>INGRESOS PREVISTOS MES</t>
  </si>
  <si>
    <t>PAGOS PREVISTOS MES</t>
  </si>
  <si>
    <t>Primera semana</t>
  </si>
  <si>
    <t>Cuarta semana</t>
  </si>
  <si>
    <t>NÓMINA</t>
  </si>
  <si>
    <t>SEGUROS SOCIALES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</si>
  <si>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APLAZA6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</si>
  <si>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IAE Y TGRU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</si>
  <si>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VARIOS</t>
    </r>
  </si>
  <si>
    <t xml:space="preserve"> </t>
  </si>
  <si>
    <t xml:space="preserve">Pagos extraord </t>
  </si>
  <si>
    <t>SALDO MES INCIAL RECURSOS ORDINARIOS DISPONIBLES (EXISTENCIAS INICIALES MÁS INGRESOS MES)</t>
  </si>
  <si>
    <r>
      <rPr>
        <b/>
        <u/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TOTAL BANCOS RECURSOS ORDINARIOS </t>
    </r>
    <r>
      <rPr>
        <b/>
        <u/>
        <sz val="8"/>
        <color theme="1"/>
        <rFont val="Calibri"/>
        <family val="2"/>
        <scheme val="minor"/>
      </rPr>
      <t>LIBRE DISPOSICIÓN</t>
    </r>
  </si>
  <si>
    <t>EXISTENCIAS INICIALES MES RECURSOS ORDINARIOS DISPONIBLES PARA PAGOS</t>
  </si>
  <si>
    <t xml:space="preserve">AMORTIZACIONES DE PRÉSTAMOS </t>
  </si>
  <si>
    <t>PAGOS PROVEEDORES (preferencia ejercicios anteriores)</t>
  </si>
  <si>
    <t>IRPF mensual</t>
  </si>
  <si>
    <r>
      <rPr>
        <sz val="8"/>
        <color theme="1"/>
        <rFont val="Calibri"/>
        <family val="2"/>
        <scheme val="minor"/>
      </rPr>
      <t>SALDO INICIAL</t>
    </r>
    <r>
      <rPr>
        <b/>
        <u/>
        <sz val="8"/>
        <color theme="1"/>
        <rFont val="Calibri"/>
        <family val="2"/>
        <scheme val="minor"/>
      </rPr>
      <t xml:space="preserve"> TOTAL BANCOS</t>
    </r>
    <r>
      <rPr>
        <b/>
        <sz val="8"/>
        <color theme="1"/>
        <rFont val="Calibri"/>
        <family val="2"/>
        <scheme val="minor"/>
      </rPr>
      <t xml:space="preserve"> RECURSOS AFECTADOS </t>
    </r>
  </si>
  <si>
    <r>
      <rPr>
        <sz val="8"/>
        <color theme="1"/>
        <rFont val="Calibri"/>
        <family val="2"/>
        <scheme val="minor"/>
      </rPr>
      <t>SALDO INICIAL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u/>
        <sz val="8"/>
        <color theme="1"/>
        <rFont val="Calibri"/>
        <family val="2"/>
        <scheme val="minor"/>
      </rPr>
      <t>TOTAL BANCOS</t>
    </r>
    <r>
      <rPr>
        <b/>
        <sz val="8"/>
        <color theme="1"/>
        <rFont val="Calibri"/>
        <family val="2"/>
        <scheme val="minor"/>
      </rPr>
      <t xml:space="preserve"> RECURSOS ORDINARIOS (no afectados) </t>
    </r>
  </si>
  <si>
    <r>
      <rPr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</t>
    </r>
    <r>
      <rPr>
        <b/>
        <u/>
        <sz val="8"/>
        <color theme="1"/>
        <rFont val="Calibri"/>
        <family val="2"/>
        <scheme val="minor"/>
      </rPr>
      <t xml:space="preserve">OTAL BANCOS </t>
    </r>
    <r>
      <rPr>
        <b/>
        <sz val="8"/>
        <color theme="1"/>
        <rFont val="Calibri"/>
        <family val="2"/>
        <scheme val="minor"/>
      </rPr>
      <t>a inicio de mes</t>
    </r>
  </si>
  <si>
    <r>
      <t xml:space="preserve">SALDOS EN </t>
    </r>
    <r>
      <rPr>
        <b/>
        <u/>
        <sz val="8"/>
        <color theme="1"/>
        <rFont val="Calibri"/>
        <family val="2"/>
        <scheme val="minor"/>
      </rPr>
      <t>BANKIA</t>
    </r>
    <r>
      <rPr>
        <sz val="8"/>
        <color theme="1"/>
        <rFont val="Calibri"/>
        <family val="2"/>
        <scheme val="minor"/>
      </rPr>
      <t xml:space="preserve"> (ENTIDAD PAGADORA) PARA PAGOS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</si>
  <si>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y Tasas 1º Trim. no domiciliados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</si>
  <si>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IVTM y Tasas 2º Trim. no domiciliados</t>
    </r>
  </si>
  <si>
    <t>TASA Bomberos CAM.</t>
  </si>
  <si>
    <r>
      <t xml:space="preserve">SALDO MES FINAL PREVISTO </t>
    </r>
    <r>
      <rPr>
        <b/>
        <u/>
        <sz val="10"/>
        <color theme="1"/>
        <rFont val="Calibri"/>
        <family val="2"/>
        <scheme val="minor"/>
      </rPr>
      <t>TOTAL</t>
    </r>
    <r>
      <rPr>
        <b/>
        <u/>
        <sz val="8"/>
        <color theme="1"/>
        <rFont val="Calibri"/>
        <family val="2"/>
        <scheme val="minor"/>
      </rPr>
      <t xml:space="preserve"> RECURSOS (ORDINARIOS Y AFECTADOS)</t>
    </r>
  </si>
  <si>
    <r>
      <t xml:space="preserve">SALDO MES FINAL PREVISTO RECURSOS </t>
    </r>
    <r>
      <rPr>
        <b/>
        <u/>
        <sz val="10"/>
        <color theme="1"/>
        <rFont val="Calibri"/>
        <family val="2"/>
        <scheme val="minor"/>
      </rPr>
      <t>ORDINARIOS</t>
    </r>
    <r>
      <rPr>
        <b/>
        <u/>
        <sz val="8"/>
        <color theme="1"/>
        <rFont val="Calibri"/>
        <family val="2"/>
        <scheme val="minor"/>
      </rPr>
      <t xml:space="preserve"> DISPONIBLES </t>
    </r>
  </si>
  <si>
    <t xml:space="preserve">Aportación ordinaria FUNDACIÓN C. ALCOBENDAS </t>
  </si>
  <si>
    <r>
      <t xml:space="preserve">Reposiciones </t>
    </r>
    <r>
      <rPr>
        <b/>
        <i/>
        <sz val="8"/>
        <color rgb="FFC00000"/>
        <rFont val="Calibri"/>
        <family val="2"/>
        <scheme val="minor"/>
      </rPr>
      <t>Caja Fija</t>
    </r>
    <r>
      <rPr>
        <i/>
        <sz val="8"/>
        <color rgb="FFC00000"/>
        <rFont val="Calibri"/>
        <family val="2"/>
        <scheme val="minor"/>
      </rPr>
      <t xml:space="preserve">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</si>
  <si>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(alquileres Acciona y Leroy Merlin)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</si>
  <si>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y alquileres varios)</t>
    </r>
  </si>
  <si>
    <r>
      <t xml:space="preserve">MÁS </t>
    </r>
    <r>
      <rPr>
        <sz val="8"/>
        <color theme="1"/>
        <rFont val="Calibri"/>
        <family val="2"/>
        <scheme val="minor"/>
      </rPr>
      <t>Participación Ingresos Estado</t>
    </r>
  </si>
  <si>
    <t>TASA TRIMESTRAL MANCOMUNIDAD TGRU NOROESTE</t>
  </si>
  <si>
    <r>
      <rPr>
        <b/>
        <i/>
        <u/>
        <sz val="8"/>
        <color rgb="FFC00000"/>
        <rFont val="Calibri"/>
        <family val="2"/>
        <scheme val="minor"/>
      </rPr>
      <t>Devoluciones de Ingresos</t>
    </r>
    <r>
      <rPr>
        <i/>
        <u/>
        <sz val="8"/>
        <color rgb="FFC00000"/>
        <rFont val="Calibri"/>
        <family val="2"/>
        <scheme val="minor"/>
      </rPr>
      <t xml:space="preserve"> </t>
    </r>
  </si>
  <si>
    <t xml:space="preserve">MÁS TRASPASOS LIQUIDEZ PREVISTOS DURANTE EL MES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</si>
  <si>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IAE y TGRU no domiciliados</t>
    </r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</si>
  <si>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BESCAM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</si>
  <si>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r>
      <t xml:space="preserve">Anualidad </t>
    </r>
    <r>
      <rPr>
        <b/>
        <i/>
        <sz val="8"/>
        <color rgb="FFC00000"/>
        <rFont val="Calibri"/>
        <family val="2"/>
        <scheme val="minor"/>
      </rPr>
      <t>Consorcio Transportes</t>
    </r>
    <r>
      <rPr>
        <i/>
        <sz val="8"/>
        <color rgb="FFC00000"/>
        <rFont val="Calibri"/>
        <family val="2"/>
        <scheme val="minor"/>
      </rPr>
      <t xml:space="preserve"> CAM</t>
    </r>
  </si>
  <si>
    <t>Aportación Plan de Pensiones (semestral)</t>
  </si>
  <si>
    <t>ATRASOS NÓMINA</t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</si>
  <si>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Escuela Infantil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</si>
  <si>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t>100% Facturas en Fiscalización</t>
  </si>
  <si>
    <r>
      <rPr>
        <b/>
        <sz val="7"/>
        <color theme="1"/>
        <rFont val="Calibri"/>
        <family val="2"/>
        <scheme val="minor"/>
      </rPr>
      <t>MENOS</t>
    </r>
    <r>
      <rPr>
        <sz val="7"/>
        <color theme="1"/>
        <rFont val="Calibri"/>
        <family val="2"/>
        <scheme val="minor"/>
      </rPr>
      <t xml:space="preserve"> DISTRIBUCIÓN SALDOS OTRAS ENTIDADES PARA CUMPLIR FRANQUICIAS</t>
    </r>
  </si>
  <si>
    <r>
      <t xml:space="preserve">Devoluciones de </t>
    </r>
    <r>
      <rPr>
        <b/>
        <i/>
        <sz val="8"/>
        <color rgb="FFC00000"/>
        <rFont val="Calibri"/>
        <family val="2"/>
        <scheme val="minor"/>
      </rPr>
      <t>Fianzas</t>
    </r>
    <r>
      <rPr>
        <i/>
        <sz val="8"/>
        <color rgb="FFC00000"/>
        <rFont val="Calibri"/>
        <family val="2"/>
        <scheme val="minor"/>
      </rPr>
      <t xml:space="preserve"> por transferencia bancaria</t>
    </r>
  </si>
  <si>
    <t xml:space="preserve">Aportaciones  Entidades de Conservación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</si>
  <si>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FRACCS./APLAZS. INICIO MES</t>
    </r>
  </si>
  <si>
    <t>Subvenciones cooperación</t>
  </si>
  <si>
    <t>Segunda semana</t>
  </si>
  <si>
    <t>Tercera semana</t>
  </si>
  <si>
    <t>FAS SEMESTRAL</t>
  </si>
  <si>
    <t>restados 20.000 por devoluciones</t>
  </si>
  <si>
    <r>
      <t xml:space="preserve">EMARSA: PARTICIPACIÓN MENSUAL </t>
    </r>
    <r>
      <rPr>
        <sz val="8"/>
        <color rgb="FFFF0000"/>
        <rFont val="Calibri"/>
        <family val="2"/>
        <scheme val="minor"/>
      </rPr>
      <t>(por BSCH -867)</t>
    </r>
  </si>
  <si>
    <t>Aportación Consorcio Regional de Transportes de Madrid</t>
  </si>
  <si>
    <t>(sólo empleados, sin profesionales)</t>
  </si>
  <si>
    <r>
      <t xml:space="preserve">MÁS </t>
    </r>
    <r>
      <rPr>
        <sz val="8"/>
        <color theme="1"/>
        <rFont val="Calibri"/>
        <family val="2"/>
        <scheme val="minor"/>
      </rPr>
      <t>Anticipos personal</t>
    </r>
  </si>
  <si>
    <t>según ejecución pagos</t>
  </si>
  <si>
    <t>NÓMINA extraordinaria</t>
  </si>
  <si>
    <r>
      <rPr>
        <sz val="8"/>
        <color theme="1"/>
        <rFont val="Calibri"/>
        <family val="2"/>
        <scheme val="minor"/>
      </rPr>
      <t xml:space="preserve">SALDO CAIXABANK </t>
    </r>
    <r>
      <rPr>
        <b/>
        <sz val="8"/>
        <color theme="1"/>
        <rFont val="Calibri"/>
        <family val="2"/>
        <scheme val="minor"/>
      </rPr>
      <t xml:space="preserve">REC. ORDINARIOS (no afectados) </t>
    </r>
  </si>
  <si>
    <r>
      <t xml:space="preserve">SALDO TOTAL CUENTAS CAIXABANK (incluida antigua </t>
    </r>
    <r>
      <rPr>
        <u/>
        <sz val="8"/>
        <color theme="1"/>
        <rFont val="Calibri"/>
        <family val="2"/>
        <scheme val="minor"/>
      </rPr>
      <t>BANKIA)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</si>
  <si>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 GRÚA Y ORA</t>
    </r>
  </si>
  <si>
    <t>SALDO CAIXABANK RECURSOS AFECTADOS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</si>
  <si>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DEPORTES (abono mensual, y escuelas deportivas)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</si>
  <si>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DEPORTES (abono trimestral, semestral y anual)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</si>
  <si>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CULTURALES (Escuelas infantiles, escuela música y escuela PICA)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</si>
  <si>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(AYUDA A DOMICILIO y otros)</t>
    </r>
  </si>
  <si>
    <t>Obligaciones Ejercicio 2020 y anteriores</t>
  </si>
  <si>
    <t>PRP Provisionales</t>
  </si>
  <si>
    <t>NÓMINA (Ayto con antiguos OOAA)</t>
  </si>
  <si>
    <t>SS (Ayto con antiguos OOAA)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</si>
  <si>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IBI Y TASAS 1º TRIM. 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</si>
  <si>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IVTM Y TASAS 2º TRIM.  </t>
    </r>
  </si>
  <si>
    <t>pagos en circuito firmas</t>
  </si>
  <si>
    <t>70% Obligaciones contabilizadas pendientes orden de pag</t>
  </si>
  <si>
    <t>30% Obligaciones contabilizadas pendientes orden de pag</t>
  </si>
  <si>
    <t xml:space="preserve">(1%) AD´S sin factura </t>
  </si>
  <si>
    <t xml:space="preserve">IBI 1º plazo de 2 </t>
  </si>
  <si>
    <t xml:space="preserve">Escuela Música abril´22 </t>
  </si>
  <si>
    <t>Escuelas infantiles abril</t>
  </si>
  <si>
    <t>Escuelas deportivas</t>
  </si>
  <si>
    <t xml:space="preserve">Abono deporte abril´22 </t>
  </si>
  <si>
    <t xml:space="preserve">Abono deporte Trimestral, 2022 </t>
  </si>
  <si>
    <t>SAD febrero</t>
  </si>
  <si>
    <t>PIC.A mensual</t>
  </si>
  <si>
    <t>PIC.A trimestral</t>
  </si>
  <si>
    <t>Transporte escolar</t>
  </si>
  <si>
    <t>Universidad Popular</t>
  </si>
  <si>
    <t xml:space="preserve">Escuelas deportivas mensual </t>
  </si>
  <si>
    <t>Escuelas deportivas mensual SUR</t>
  </si>
  <si>
    <t>Escuelas deportivas mensual NORTE</t>
  </si>
  <si>
    <t>Escuelas deportivas trimestral SUR</t>
  </si>
  <si>
    <t>Escuelas deportivas trimestral NORTE</t>
  </si>
  <si>
    <t>38.687,31 </t>
  </si>
  <si>
    <t>286,00 </t>
  </si>
  <si>
    <t>15% Facturas registradas/permitido contabilizar AYTO 2022</t>
  </si>
  <si>
    <t>participación  nov. 109.710,06 y dic. 21 105.836,78; y Enero 2022 78.711</t>
  </si>
  <si>
    <t>IVA mensual (NIF Ayto.)</t>
  </si>
  <si>
    <t>IVA trimestral (NIF Urbanismo)</t>
  </si>
  <si>
    <t xml:space="preserve">IVA Ayto. (incluido IVA antiguos OOAA)  </t>
  </si>
  <si>
    <t>trimestral</t>
  </si>
  <si>
    <r>
      <rPr>
        <b/>
        <sz val="8"/>
        <color theme="1"/>
        <rFont val="Calibri"/>
        <family val="2"/>
        <scheme val="minor"/>
      </rPr>
      <t xml:space="preserve">MÁS </t>
    </r>
    <r>
      <rPr>
        <sz val="8"/>
        <color theme="1"/>
        <rFont val="Calibri"/>
        <family val="2"/>
        <scheme val="minor"/>
      </rPr>
      <t>IBI BICE AENA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</si>
</sst>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35261A"/>
      <name val="Verdana"/>
      <family val="2"/>
    </font>
    <font>
      <b/>
      <sz val="8"/>
      <color rgb="FFC00000"/>
      <name val="Calibri"/>
      <family val="2"/>
      <scheme val="minor"/>
    </font>
    <font>
      <i/>
      <sz val="8"/>
      <color rgb="FFC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5261A"/>
      <name val="Verdana"/>
      <family val="2"/>
    </font>
    <font>
      <b/>
      <sz val="9"/>
      <color rgb="FFFF000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7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8"/>
      <color rgb="FFC00000"/>
      <name val="Calibri"/>
      <family val="2"/>
      <scheme val="minor"/>
    </font>
    <font>
      <i/>
      <u/>
      <sz val="8"/>
      <color rgb="FFC00000"/>
      <name val="Calibri"/>
      <family val="2"/>
      <scheme val="minor"/>
    </font>
    <font>
      <b/>
      <i/>
      <u/>
      <sz val="8"/>
      <color rgb="FFC00000"/>
      <name val="Calibri"/>
      <family val="2"/>
      <scheme val="minor"/>
    </font>
    <font>
      <sz val="8"/>
      <name val="Calibri"/>
      <family val="2"/>
      <scheme val="minor"/>
    </font>
    <font>
      <sz val="7"/>
      <color rgb="FFDA3851"/>
      <name val="Arial"/>
      <family val="2"/>
    </font>
    <font>
      <sz val="10"/>
      <color indexed="8"/>
      <name val="serif"/>
      <family val="1"/>
    </font>
    <font>
      <b/>
      <sz val="7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name val="Gill Sans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7" fontId="3" fillId="0" borderId="0" xfId="0" applyNumberFormat="1" applyFont="1"/>
    <xf numFmtId="2" fontId="4" fillId="0" borderId="0" xfId="0" applyNumberFormat="1" applyFont="1"/>
    <xf numFmtId="2" fontId="4" fillId="0" borderId="0" xfId="1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0" fillId="5" borderId="0" xfId="0" applyFill="1"/>
    <xf numFmtId="164" fontId="2" fillId="0" borderId="0" xfId="0" applyNumberFormat="1" applyFont="1"/>
    <xf numFmtId="0" fontId="7" fillId="5" borderId="0" xfId="0" applyFont="1" applyFill="1" applyAlignment="1"/>
    <xf numFmtId="164" fontId="7" fillId="3" borderId="0" xfId="1" applyNumberFormat="1" applyFont="1" applyFill="1" applyAlignment="1"/>
    <xf numFmtId="0" fontId="9" fillId="5" borderId="0" xfId="0" applyFont="1" applyFill="1" applyAlignment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6" fillId="0" borderId="0" xfId="0" applyFont="1"/>
    <xf numFmtId="164" fontId="10" fillId="0" borderId="0" xfId="0" applyNumberFormat="1" applyFont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11" fillId="4" borderId="0" xfId="0" applyFont="1" applyFill="1" applyAlignment="1">
      <alignment horizontal="left"/>
    </xf>
    <xf numFmtId="0" fontId="12" fillId="4" borderId="0" xfId="0" applyFont="1" applyFill="1"/>
    <xf numFmtId="17" fontId="11" fillId="4" borderId="0" xfId="0" applyNumberFormat="1" applyFont="1" applyFill="1"/>
    <xf numFmtId="0" fontId="12" fillId="5" borderId="0" xfId="0" applyFont="1" applyFill="1"/>
    <xf numFmtId="0" fontId="2" fillId="5" borderId="0" xfId="0" applyFont="1" applyFill="1"/>
    <xf numFmtId="44" fontId="2" fillId="0" borderId="0" xfId="1" applyFont="1"/>
    <xf numFmtId="0" fontId="9" fillId="3" borderId="0" xfId="0" applyFont="1" applyFill="1" applyAlignment="1">
      <alignment horizontal="center"/>
    </xf>
    <xf numFmtId="0" fontId="7" fillId="6" borderId="0" xfId="0" applyFont="1" applyFill="1"/>
    <xf numFmtId="0" fontId="12" fillId="6" borderId="0" xfId="0" applyFont="1" applyFill="1"/>
    <xf numFmtId="0" fontId="2" fillId="6" borderId="0" xfId="0" applyFont="1" applyFill="1"/>
    <xf numFmtId="0" fontId="7" fillId="6" borderId="0" xfId="0" applyFont="1" applyFill="1" applyAlignment="1"/>
    <xf numFmtId="0" fontId="0" fillId="6" borderId="0" xfId="0" applyFill="1"/>
    <xf numFmtId="0" fontId="9" fillId="5" borderId="0" xfId="0" applyFont="1" applyFill="1" applyAlignment="1">
      <alignment horizontal="center"/>
    </xf>
    <xf numFmtId="44" fontId="7" fillId="5" borderId="0" xfId="1" applyFont="1" applyFill="1" applyAlignment="1"/>
    <xf numFmtId="2" fontId="4" fillId="5" borderId="0" xfId="1" applyNumberFormat="1" applyFont="1" applyFill="1" applyAlignment="1">
      <alignment horizontal="right"/>
    </xf>
    <xf numFmtId="0" fontId="14" fillId="0" borderId="0" xfId="0" applyFont="1"/>
    <xf numFmtId="2" fontId="15" fillId="0" borderId="0" xfId="1" applyNumberFormat="1" applyFont="1" applyAlignment="1">
      <alignment horizontal="right"/>
    </xf>
    <xf numFmtId="0" fontId="9" fillId="5" borderId="0" xfId="0" applyFont="1" applyFill="1" applyAlignment="1">
      <alignment horizontal="right"/>
    </xf>
    <xf numFmtId="0" fontId="7" fillId="5" borderId="0" xfId="0" applyFont="1" applyFill="1"/>
    <xf numFmtId="0" fontId="0" fillId="4" borderId="0" xfId="0" applyFill="1"/>
    <xf numFmtId="0" fontId="9" fillId="4" borderId="0" xfId="0" applyFont="1" applyFill="1" applyAlignment="1">
      <alignment horizontal="right"/>
    </xf>
    <xf numFmtId="44" fontId="13" fillId="5" borderId="0" xfId="1" applyFont="1" applyFill="1" applyAlignment="1"/>
    <xf numFmtId="0" fontId="9" fillId="3" borderId="0" xfId="0" applyFont="1" applyFill="1" applyAlignment="1">
      <alignment horizontal="left"/>
    </xf>
    <xf numFmtId="7" fontId="16" fillId="5" borderId="0" xfId="0" applyNumberFormat="1" applyFont="1" applyFill="1"/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8" fontId="2" fillId="0" borderId="10" xfId="0" applyNumberFormat="1" applyFont="1" applyBorder="1"/>
    <xf numFmtId="7" fontId="7" fillId="0" borderId="11" xfId="0" applyNumberFormat="1" applyFont="1" applyBorder="1"/>
    <xf numFmtId="7" fontId="7" fillId="5" borderId="0" xfId="0" applyNumberFormat="1" applyFont="1" applyFill="1"/>
    <xf numFmtId="7" fontId="7" fillId="6" borderId="0" xfId="1" applyNumberFormat="1" applyFont="1" applyFill="1" applyAlignment="1"/>
    <xf numFmtId="164" fontId="8" fillId="5" borderId="2" xfId="1" applyNumberFormat="1" applyFont="1" applyFill="1" applyBorder="1" applyAlignment="1"/>
    <xf numFmtId="44" fontId="8" fillId="5" borderId="2" xfId="1" applyFont="1" applyFill="1" applyBorder="1" applyAlignment="1"/>
    <xf numFmtId="44" fontId="13" fillId="3" borderId="1" xfId="1" applyFont="1" applyFill="1" applyBorder="1" applyAlignment="1"/>
    <xf numFmtId="164" fontId="16" fillId="2" borderId="1" xfId="1" applyNumberFormat="1" applyFont="1" applyFill="1" applyBorder="1" applyAlignment="1"/>
    <xf numFmtId="44" fontId="13" fillId="3" borderId="1" xfId="1" applyFont="1" applyFill="1" applyBorder="1" applyAlignment="1">
      <alignment horizontal="center"/>
    </xf>
    <xf numFmtId="44" fontId="13" fillId="4" borderId="1" xfId="1" applyFont="1" applyFill="1" applyBorder="1" applyAlignment="1"/>
    <xf numFmtId="7" fontId="20" fillId="6" borderId="0" xfId="0" applyNumberFormat="1" applyFont="1" applyFill="1"/>
    <xf numFmtId="0" fontId="18" fillId="0" borderId="0" xfId="0" applyFont="1"/>
    <xf numFmtId="4" fontId="20" fillId="5" borderId="0" xfId="0" applyNumberFormat="1" applyFont="1" applyFill="1"/>
    <xf numFmtId="164" fontId="10" fillId="5" borderId="0" xfId="0" applyNumberFormat="1" applyFont="1" applyFill="1"/>
    <xf numFmtId="0" fontId="21" fillId="0" borderId="0" xfId="0" applyFont="1"/>
    <xf numFmtId="0" fontId="22" fillId="0" borderId="0" xfId="0" applyFont="1"/>
    <xf numFmtId="7" fontId="19" fillId="7" borderId="11" xfId="0" applyNumberFormat="1" applyFont="1" applyFill="1" applyBorder="1"/>
    <xf numFmtId="0" fontId="21" fillId="0" borderId="0" xfId="0" applyFont="1" applyAlignment="1">
      <alignment horizontal="left"/>
    </xf>
    <xf numFmtId="0" fontId="13" fillId="3" borderId="0" xfId="0" applyFont="1" applyFill="1" applyAlignment="1">
      <alignment horizontal="center"/>
    </xf>
    <xf numFmtId="0" fontId="7" fillId="5" borderId="4" xfId="0" applyFont="1" applyFill="1" applyBorder="1" applyAlignment="1"/>
    <xf numFmtId="0" fontId="7" fillId="5" borderId="7" xfId="0" applyFont="1" applyFill="1" applyBorder="1" applyAlignment="1"/>
    <xf numFmtId="0" fontId="2" fillId="5" borderId="4" xfId="0" applyFont="1" applyFill="1" applyBorder="1" applyAlignment="1"/>
    <xf numFmtId="8" fontId="8" fillId="5" borderId="2" xfId="1" applyNumberFormat="1" applyFont="1" applyFill="1" applyBorder="1" applyAlignment="1"/>
    <xf numFmtId="0" fontId="7" fillId="0" borderId="0" xfId="0" applyFont="1"/>
    <xf numFmtId="0" fontId="6" fillId="0" borderId="0" xfId="0" applyFont="1" applyBorder="1"/>
    <xf numFmtId="164" fontId="10" fillId="5" borderId="0" xfId="0" applyNumberFormat="1" applyFont="1" applyFill="1" applyBorder="1" applyAlignment="1">
      <alignment horizontal="right"/>
    </xf>
    <xf numFmtId="0" fontId="2" fillId="5" borderId="0" xfId="0" applyFont="1" applyFill="1" applyBorder="1"/>
    <xf numFmtId="0" fontId="2" fillId="0" borderId="0" xfId="0" applyFont="1" applyBorder="1"/>
    <xf numFmtId="0" fontId="6" fillId="0" borderId="10" xfId="0" applyFont="1" applyBorder="1"/>
    <xf numFmtId="0" fontId="0" fillId="0" borderId="10" xfId="0" applyBorder="1"/>
    <xf numFmtId="0" fontId="2" fillId="0" borderId="10" xfId="0" applyFont="1" applyBorder="1"/>
    <xf numFmtId="0" fontId="6" fillId="0" borderId="12" xfId="0" applyFont="1" applyBorder="1"/>
    <xf numFmtId="0" fontId="0" fillId="0" borderId="12" xfId="0" applyBorder="1"/>
    <xf numFmtId="0" fontId="2" fillId="0" borderId="12" xfId="0" applyFont="1" applyBorder="1"/>
    <xf numFmtId="0" fontId="6" fillId="0" borderId="12" xfId="0" applyFont="1" applyBorder="1" applyAlignment="1">
      <alignment horizontal="left"/>
    </xf>
    <xf numFmtId="164" fontId="10" fillId="0" borderId="12" xfId="0" applyNumberFormat="1" applyFont="1" applyBorder="1"/>
    <xf numFmtId="0" fontId="2" fillId="5" borderId="12" xfId="0" applyFont="1" applyFill="1" applyBorder="1"/>
    <xf numFmtId="0" fontId="25" fillId="0" borderId="12" xfId="0" applyFont="1" applyBorder="1"/>
    <xf numFmtId="0" fontId="17" fillId="5" borderId="12" xfId="0" applyFont="1" applyFill="1" applyBorder="1"/>
    <xf numFmtId="0" fontId="17" fillId="0" borderId="12" xfId="0" applyFont="1" applyBorder="1"/>
    <xf numFmtId="164" fontId="18" fillId="5" borderId="8" xfId="0" applyNumberFormat="1" applyFont="1" applyFill="1" applyBorder="1"/>
    <xf numFmtId="164" fontId="27" fillId="5" borderId="8" xfId="0" applyNumberFormat="1" applyFont="1" applyFill="1" applyBorder="1"/>
    <xf numFmtId="0" fontId="28" fillId="0" borderId="0" xfId="0" applyFont="1"/>
    <xf numFmtId="0" fontId="29" fillId="0" borderId="0" xfId="0" applyNumberFormat="1" applyFont="1" applyFill="1" applyAlignment="1" applyProtection="1">
      <alignment horizontal="left" vertical="top" wrapText="1"/>
    </xf>
    <xf numFmtId="0" fontId="18" fillId="5" borderId="0" xfId="0" applyFont="1" applyFill="1"/>
    <xf numFmtId="8" fontId="18" fillId="5" borderId="0" xfId="0" applyNumberFormat="1" applyFont="1" applyFill="1"/>
    <xf numFmtId="0" fontId="27" fillId="0" borderId="0" xfId="0" applyFont="1"/>
    <xf numFmtId="0" fontId="32" fillId="0" borderId="0" xfId="0" applyFont="1"/>
    <xf numFmtId="7" fontId="33" fillId="5" borderId="6" xfId="1" applyNumberFormat="1" applyFont="1" applyFill="1" applyBorder="1" applyAlignment="1">
      <alignment horizontal="right"/>
    </xf>
    <xf numFmtId="7" fontId="18" fillId="0" borderId="8" xfId="0" applyNumberFormat="1" applyFont="1" applyBorder="1"/>
    <xf numFmtId="164" fontId="10" fillId="5" borderId="0" xfId="0" applyNumberFormat="1" applyFont="1" applyFill="1" applyBorder="1"/>
    <xf numFmtId="0" fontId="8" fillId="0" borderId="0" xfId="0" applyFont="1"/>
    <xf numFmtId="0" fontId="6" fillId="0" borderId="5" xfId="0" applyFont="1" applyBorder="1"/>
    <xf numFmtId="0" fontId="0" fillId="0" borderId="0" xfId="0" applyBorder="1"/>
    <xf numFmtId="164" fontId="10" fillId="5" borderId="5" xfId="0" applyNumberFormat="1" applyFont="1" applyFill="1" applyBorder="1"/>
    <xf numFmtId="0" fontId="2" fillId="5" borderId="5" xfId="0" applyFont="1" applyFill="1" applyBorder="1"/>
    <xf numFmtId="164" fontId="2" fillId="0" borderId="0" xfId="0" applyNumberFormat="1" applyFont="1" applyBorder="1" applyAlignment="1">
      <alignment horizontal="left"/>
    </xf>
    <xf numFmtId="0" fontId="31" fillId="0" borderId="0" xfId="0" applyFont="1" applyBorder="1" applyAlignment="1">
      <alignment horizontal="left"/>
    </xf>
    <xf numFmtId="0" fontId="22" fillId="0" borderId="4" xfId="0" applyFont="1" applyBorder="1" applyAlignment="1">
      <alignment horizontal="right"/>
    </xf>
    <xf numFmtId="0" fontId="22" fillId="0" borderId="5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2" fillId="7" borderId="9" xfId="0" applyFont="1" applyFill="1" applyBorder="1" applyAlignment="1">
      <alignment horizontal="right"/>
    </xf>
    <xf numFmtId="0" fontId="2" fillId="7" borderId="10" xfId="0" applyFont="1" applyFill="1" applyBorder="1" applyAlignment="1">
      <alignment horizontal="right"/>
    </xf>
    <xf numFmtId="0" fontId="9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9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164" fontId="27" fillId="0" borderId="0" xfId="0" applyNumberFormat="1" applyFont="1"/>
    <xf numFmtId="164" fontId="10" fillId="5" borderId="12" xfId="0" applyNumberFormat="1" applyFont="1" applyFill="1" applyBorder="1" applyAlignment="1">
      <alignment horizontal="right"/>
    </xf>
    <xf numFmtId="164" fontId="10" fillId="5" borderId="5" xfId="0" applyNumberFormat="1" applyFont="1" applyFill="1" applyBorder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910095</xdr:colOff>
      <xdr:row>0</xdr:row>
      <xdr:rowOff>0</xdr:rowOff>
    </xdr:from>
    <xdr:to>
      <xdr:col>3</xdr:col>
      <xdr:colOff>1019591</xdr:colOff>
      <xdr:row>3</xdr:row>
      <xdr:rowOff>552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7828" y="0"/>
          <a:ext cx="1100096" cy="5593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98"/>
  <sheetViews>
    <sheetView tabSelected="1" zoomScale="120" zoomScaleNormal="120" workbookViewId="0">
      <selection activeCell="D83" sqref="D83"/>
    </sheetView>
  </sheetViews>
  <sheetFormatPr baseColWidth="10" defaultRowHeight="14.4"/>
  <cols>
    <col min="1" max="1" width="39.33203125" customWidth="1"/>
    <col min="2" max="2" width="17.109375" customWidth="1"/>
    <col min="3" max="3" width="14.44140625" customWidth="1"/>
    <col min="4" max="4" width="15" customWidth="1"/>
    <col min="5" max="5" width="12.33203125" customWidth="1"/>
  </cols>
  <sheetData>
    <row r="3" spans="1:7">
      <c r="C3" t="s">
        <v>10</v>
      </c>
    </row>
    <row r="4" spans="1:7" ht="13.95" customHeight="1">
      <c r="A4" s="19" t="s">
        <v>0</v>
      </c>
      <c r="B4" s="20"/>
      <c r="C4" s="20"/>
      <c r="D4" s="21">
        <v>44669</v>
      </c>
      <c r="F4" s="1"/>
    </row>
    <row r="5" spans="1:7" s="6" customFormat="1" ht="15.6">
      <c r="A5" s="26" t="s">
        <v>20</v>
      </c>
      <c r="B5" s="27"/>
      <c r="C5" s="22"/>
      <c r="D5" s="57">
        <v>115498804.34999999</v>
      </c>
      <c r="E5" s="92"/>
      <c r="F5" s="92"/>
    </row>
    <row r="6" spans="1:7" s="6" customFormat="1">
      <c r="A6" s="37" t="s">
        <v>18</v>
      </c>
      <c r="B6" s="23"/>
      <c r="C6" s="23"/>
      <c r="D6" s="42">
        <v>47103998.079999998</v>
      </c>
      <c r="E6" s="23"/>
      <c r="F6" s="23"/>
    </row>
    <row r="7" spans="1:7">
      <c r="A7" s="26" t="s">
        <v>19</v>
      </c>
      <c r="B7" s="28"/>
      <c r="C7" s="1"/>
      <c r="D7" s="55">
        <f>D5-D6</f>
        <v>68394806.269999996</v>
      </c>
      <c r="E7" s="1"/>
      <c r="F7" s="1"/>
    </row>
    <row r="8" spans="1:7" ht="10.95" customHeight="1">
      <c r="A8" s="66" t="s">
        <v>58</v>
      </c>
      <c r="B8" s="43"/>
      <c r="C8" s="93">
        <v>38872484.68</v>
      </c>
      <c r="D8" s="1"/>
      <c r="F8" s="1"/>
      <c r="G8" s="1"/>
    </row>
    <row r="9" spans="1:7" ht="11.4" customHeight="1">
      <c r="A9" s="65" t="s">
        <v>60</v>
      </c>
      <c r="B9" s="44"/>
      <c r="C9" s="94">
        <v>396215.73</v>
      </c>
      <c r="D9" s="1"/>
      <c r="E9" s="1"/>
      <c r="F9" s="1"/>
      <c r="G9" s="1"/>
    </row>
    <row r="10" spans="1:7" ht="11.4" customHeight="1">
      <c r="A10" s="64" t="s">
        <v>57</v>
      </c>
      <c r="B10" s="45"/>
      <c r="C10" s="46">
        <f>SUM(C8-C9)</f>
        <v>38476268.950000003</v>
      </c>
      <c r="D10" s="1"/>
      <c r="E10" s="1"/>
      <c r="F10" s="1"/>
    </row>
    <row r="11" spans="1:7" ht="11.4" customHeight="1">
      <c r="A11" s="103" t="s">
        <v>42</v>
      </c>
      <c r="B11" s="104"/>
      <c r="C11" s="85">
        <v>0</v>
      </c>
      <c r="D11" s="1"/>
      <c r="E11" s="1"/>
      <c r="F11" s="1"/>
    </row>
    <row r="12" spans="1:7" ht="11.4" customHeight="1">
      <c r="A12" s="105" t="s">
        <v>34</v>
      </c>
      <c r="B12" s="106"/>
      <c r="C12" s="86">
        <v>500000</v>
      </c>
      <c r="D12" s="1" t="s">
        <v>55</v>
      </c>
      <c r="E12" s="1"/>
      <c r="F12" s="1"/>
    </row>
    <row r="13" spans="1:7" ht="19.2" customHeight="1">
      <c r="A13" s="107" t="s">
        <v>21</v>
      </c>
      <c r="B13" s="108"/>
      <c r="C13" s="61">
        <f>C10+C12-C11</f>
        <v>38976268.950000003</v>
      </c>
      <c r="D13" s="1"/>
      <c r="E13" s="1"/>
      <c r="F13" s="1"/>
    </row>
    <row r="14" spans="1:7">
      <c r="A14" s="111" t="s">
        <v>13</v>
      </c>
      <c r="B14" s="111"/>
      <c r="C14" s="111"/>
      <c r="D14" s="47">
        <f>D7</f>
        <v>68394806.269999996</v>
      </c>
      <c r="E14" s="1"/>
      <c r="F14" s="1" t="s">
        <v>10</v>
      </c>
    </row>
    <row r="15" spans="1:7">
      <c r="A15" s="1"/>
      <c r="E15" s="1"/>
      <c r="F15" s="1"/>
    </row>
    <row r="16" spans="1:7" s="30" customFormat="1">
      <c r="A16" s="112" t="s">
        <v>14</v>
      </c>
      <c r="B16" s="113"/>
      <c r="C16" s="113"/>
      <c r="D16" s="48">
        <f>D14</f>
        <v>68394806.269999996</v>
      </c>
      <c r="E16" s="29"/>
      <c r="F16" s="29"/>
    </row>
    <row r="17" spans="1:10">
      <c r="A17" s="1"/>
      <c r="B17" s="114" t="s">
        <v>1</v>
      </c>
      <c r="C17" s="114"/>
      <c r="D17" s="9">
        <f>SUM(C18:C46)</f>
        <v>14336126.249999996</v>
      </c>
      <c r="E17" s="8"/>
      <c r="F17" s="8"/>
    </row>
    <row r="18" spans="1:10">
      <c r="A18" s="1" t="s">
        <v>30</v>
      </c>
      <c r="B18" s="1"/>
      <c r="C18" s="7">
        <v>482588.21</v>
      </c>
      <c r="D18" s="59" t="s">
        <v>50</v>
      </c>
      <c r="E18" s="60"/>
      <c r="F18" s="1"/>
      <c r="J18" s="3"/>
    </row>
    <row r="19" spans="1:10">
      <c r="A19" s="1" t="s">
        <v>29</v>
      </c>
      <c r="B19" s="1"/>
      <c r="C19" s="7">
        <v>420000</v>
      </c>
      <c r="D19" s="59"/>
      <c r="E19" s="60"/>
      <c r="F19" s="1"/>
      <c r="J19" s="3"/>
    </row>
    <row r="20" spans="1:10">
      <c r="A20" s="1" t="s">
        <v>69</v>
      </c>
      <c r="B20" s="1"/>
      <c r="C20" s="7">
        <v>50000</v>
      </c>
      <c r="D20" s="59" t="s">
        <v>75</v>
      </c>
      <c r="E20" s="1"/>
      <c r="F20" s="1"/>
      <c r="J20" s="3"/>
    </row>
    <row r="21" spans="1:10">
      <c r="A21" s="1" t="s">
        <v>99</v>
      </c>
      <c r="B21" s="1"/>
      <c r="C21" s="7">
        <v>6000000</v>
      </c>
      <c r="D21" s="59" t="s">
        <v>75</v>
      </c>
      <c r="E21" s="1"/>
      <c r="F21" s="1"/>
      <c r="J21" s="3"/>
    </row>
    <row r="22" spans="1:10">
      <c r="A22" s="1" t="s">
        <v>70</v>
      </c>
      <c r="B22" s="1"/>
      <c r="C22" s="7"/>
      <c r="D22" s="59"/>
      <c r="E22" s="1"/>
      <c r="F22" s="1"/>
      <c r="J22" s="3"/>
    </row>
    <row r="23" spans="1:10">
      <c r="A23" s="1" t="s">
        <v>8</v>
      </c>
      <c r="B23" s="1"/>
      <c r="C23" s="7"/>
      <c r="D23" s="96"/>
      <c r="E23" s="1"/>
      <c r="F23" s="1"/>
      <c r="J23" s="4"/>
    </row>
    <row r="24" spans="1:10">
      <c r="A24" s="1" t="s">
        <v>61</v>
      </c>
      <c r="B24" s="1"/>
      <c r="C24" s="115">
        <v>12366.16</v>
      </c>
      <c r="D24" s="91" t="s">
        <v>86</v>
      </c>
      <c r="E24" s="1" t="s">
        <v>87</v>
      </c>
      <c r="F24" s="1"/>
      <c r="J24" s="4"/>
    </row>
    <row r="25" spans="1:10">
      <c r="A25" s="1" t="s">
        <v>61</v>
      </c>
      <c r="B25" s="1"/>
      <c r="C25" s="115">
        <v>4009.77</v>
      </c>
      <c r="D25" s="91" t="s">
        <v>78</v>
      </c>
      <c r="E25" s="1" t="s">
        <v>88</v>
      </c>
      <c r="F25" s="1"/>
      <c r="J25" s="4"/>
    </row>
    <row r="26" spans="1:10">
      <c r="A26" s="1" t="s">
        <v>61</v>
      </c>
      <c r="B26" s="1"/>
      <c r="C26" s="115">
        <v>129794.84</v>
      </c>
      <c r="D26" s="91" t="s">
        <v>78</v>
      </c>
      <c r="E26" s="1" t="s">
        <v>89</v>
      </c>
      <c r="F26" s="1"/>
      <c r="J26" s="4"/>
    </row>
    <row r="27" spans="1:10">
      <c r="A27" s="1" t="s">
        <v>61</v>
      </c>
      <c r="B27" s="1"/>
      <c r="C27" s="115">
        <v>67108.5</v>
      </c>
      <c r="D27" s="91" t="s">
        <v>78</v>
      </c>
      <c r="E27" s="1" t="s">
        <v>90</v>
      </c>
      <c r="F27" s="1"/>
      <c r="J27" s="4"/>
    </row>
    <row r="28" spans="1:10">
      <c r="A28" s="1" t="s">
        <v>61</v>
      </c>
      <c r="B28" s="1"/>
      <c r="C28" s="7">
        <v>101207.09</v>
      </c>
      <c r="D28" s="91" t="s">
        <v>79</v>
      </c>
      <c r="E28" s="1"/>
      <c r="F28" s="1"/>
      <c r="J28" s="4"/>
    </row>
    <row r="29" spans="1:10">
      <c r="A29" s="1" t="s">
        <v>62</v>
      </c>
      <c r="B29" s="1"/>
      <c r="C29" s="115">
        <v>581810.48</v>
      </c>
      <c r="D29" s="91" t="s">
        <v>80</v>
      </c>
      <c r="E29" s="1"/>
      <c r="F29" s="1"/>
      <c r="J29" s="4"/>
    </row>
    <row r="30" spans="1:10">
      <c r="A30" s="1" t="s">
        <v>63</v>
      </c>
      <c r="B30" s="1"/>
      <c r="C30" s="115">
        <v>30332.31</v>
      </c>
      <c r="D30" s="91" t="s">
        <v>77</v>
      </c>
      <c r="E30" s="1"/>
      <c r="F30" s="1"/>
      <c r="J30" s="4"/>
    </row>
    <row r="31" spans="1:10">
      <c r="A31" s="1" t="s">
        <v>63</v>
      </c>
      <c r="B31" s="1"/>
      <c r="C31" s="115">
        <v>45637.71</v>
      </c>
      <c r="D31" s="91" t="s">
        <v>76</v>
      </c>
      <c r="E31" s="1"/>
      <c r="F31" s="1"/>
      <c r="J31" s="4"/>
    </row>
    <row r="32" spans="1:10">
      <c r="A32" s="1" t="s">
        <v>63</v>
      </c>
      <c r="B32" s="1"/>
      <c r="C32" s="115">
        <v>11591.07</v>
      </c>
      <c r="D32" s="91" t="s">
        <v>82</v>
      </c>
      <c r="E32" s="1"/>
      <c r="F32" s="1"/>
      <c r="J32" s="4"/>
    </row>
    <row r="33" spans="1:10">
      <c r="A33" s="1" t="s">
        <v>63</v>
      </c>
      <c r="B33" s="1"/>
      <c r="C33" s="115">
        <v>3341.38</v>
      </c>
      <c r="D33" s="91" t="s">
        <v>83</v>
      </c>
      <c r="E33" s="1"/>
      <c r="F33" s="1"/>
      <c r="J33" s="4"/>
    </row>
    <row r="34" spans="1:10">
      <c r="A34" s="1" t="s">
        <v>63</v>
      </c>
      <c r="B34" s="1"/>
      <c r="C34" s="115">
        <v>25651.1</v>
      </c>
      <c r="D34" s="91" t="s">
        <v>84</v>
      </c>
      <c r="E34" s="1"/>
      <c r="F34" s="1"/>
      <c r="J34" s="4"/>
    </row>
    <row r="35" spans="1:10">
      <c r="A35" s="1" t="s">
        <v>63</v>
      </c>
      <c r="B35" s="1"/>
      <c r="C35" s="115">
        <v>53000</v>
      </c>
      <c r="D35" s="91" t="s">
        <v>85</v>
      </c>
      <c r="E35" s="1"/>
      <c r="F35" s="1"/>
      <c r="J35" s="4"/>
    </row>
    <row r="36" spans="1:10">
      <c r="A36" s="1" t="s">
        <v>64</v>
      </c>
      <c r="B36" s="1"/>
      <c r="C36" s="115">
        <v>1165.75</v>
      </c>
      <c r="D36" s="91" t="s">
        <v>81</v>
      </c>
      <c r="E36" s="1"/>
      <c r="F36" s="1"/>
      <c r="J36" s="4"/>
    </row>
    <row r="37" spans="1:10">
      <c r="A37" s="1" t="s">
        <v>22</v>
      </c>
      <c r="B37" s="1"/>
      <c r="C37" s="7">
        <v>1800000</v>
      </c>
      <c r="D37" s="59"/>
      <c r="E37" s="60"/>
      <c r="F37" s="1"/>
      <c r="J37" s="3"/>
    </row>
    <row r="38" spans="1:10">
      <c r="A38" s="1" t="s">
        <v>23</v>
      </c>
      <c r="B38" s="1"/>
      <c r="C38" s="7">
        <v>500000</v>
      </c>
      <c r="D38" s="56"/>
      <c r="E38" s="1"/>
      <c r="F38" s="1"/>
      <c r="J38" s="3"/>
    </row>
    <row r="39" spans="1:10">
      <c r="A39" s="1" t="s">
        <v>7</v>
      </c>
      <c r="B39" s="1"/>
      <c r="C39" s="7"/>
      <c r="D39" s="1"/>
      <c r="E39" s="1"/>
      <c r="F39" s="1"/>
      <c r="J39" s="4"/>
    </row>
    <row r="40" spans="1:10">
      <c r="A40" s="1" t="s">
        <v>45</v>
      </c>
      <c r="B40" s="1"/>
      <c r="C40" s="7">
        <v>57845.760000000002</v>
      </c>
      <c r="D40" s="1"/>
      <c r="E40" s="1"/>
      <c r="F40" s="1"/>
      <c r="J40" s="4"/>
    </row>
    <row r="41" spans="1:10">
      <c r="A41" s="1" t="s">
        <v>35</v>
      </c>
      <c r="B41" s="1"/>
      <c r="C41" s="7">
        <v>10000</v>
      </c>
      <c r="D41" s="96"/>
      <c r="E41" s="60"/>
      <c r="F41" s="1"/>
      <c r="J41" s="3"/>
    </row>
    <row r="42" spans="1:10">
      <c r="A42" s="1" t="s">
        <v>59</v>
      </c>
      <c r="B42" s="1"/>
      <c r="C42" s="7">
        <v>95000</v>
      </c>
      <c r="D42" s="59"/>
      <c r="E42" s="60"/>
      <c r="F42" s="1"/>
      <c r="J42" s="3"/>
    </row>
    <row r="43" spans="1:10">
      <c r="A43" s="1" t="s">
        <v>9</v>
      </c>
      <c r="B43" s="1" t="s">
        <v>10</v>
      </c>
      <c r="C43" s="7">
        <v>700000</v>
      </c>
      <c r="D43" s="62"/>
      <c r="E43" s="1"/>
      <c r="F43" s="1"/>
      <c r="J43" s="4"/>
    </row>
    <row r="44" spans="1:10">
      <c r="A44" s="68" t="s">
        <v>31</v>
      </c>
      <c r="B44" s="1"/>
      <c r="C44" s="7">
        <v>3042676.12</v>
      </c>
      <c r="D44" s="62"/>
      <c r="E44" s="1"/>
      <c r="F44" s="1"/>
      <c r="J44" s="4"/>
    </row>
    <row r="45" spans="1:10">
      <c r="A45" s="68" t="s">
        <v>36</v>
      </c>
      <c r="B45" s="1"/>
      <c r="C45" s="7"/>
      <c r="D45" s="62"/>
      <c r="E45" s="1"/>
      <c r="F45" s="1"/>
      <c r="J45" s="4"/>
    </row>
    <row r="46" spans="1:10">
      <c r="A46" s="68" t="s">
        <v>40</v>
      </c>
      <c r="B46" s="1"/>
      <c r="C46" s="7">
        <v>111000</v>
      </c>
      <c r="D46" s="62"/>
      <c r="E46" s="1"/>
      <c r="F46" s="1"/>
      <c r="J46" s="4"/>
    </row>
    <row r="47" spans="1:10">
      <c r="A47" s="68" t="s">
        <v>54</v>
      </c>
      <c r="B47" s="1"/>
      <c r="C47" s="7"/>
      <c r="D47" s="62"/>
      <c r="E47" s="1"/>
      <c r="F47" s="1"/>
      <c r="J47" s="4"/>
    </row>
    <row r="48" spans="1:10" s="34" customFormat="1" ht="9.6" customHeight="1">
      <c r="A48" s="109" t="s">
        <v>12</v>
      </c>
      <c r="B48" s="109"/>
      <c r="C48" s="109"/>
      <c r="D48" s="63"/>
      <c r="I48" s="35"/>
    </row>
    <row r="49" spans="1:9" ht="9.6" customHeight="1">
      <c r="A49" s="109"/>
      <c r="B49" s="109"/>
      <c r="C49" s="109"/>
      <c r="D49" s="51">
        <f>SUM(D16:D40)</f>
        <v>82730932.519999996</v>
      </c>
      <c r="E49" s="1"/>
      <c r="I49" s="4"/>
    </row>
    <row r="50" spans="1:9" s="6" customFormat="1" ht="9.6" customHeight="1">
      <c r="A50" s="31"/>
      <c r="B50" s="31"/>
      <c r="C50" s="31"/>
      <c r="D50" s="32"/>
      <c r="E50" s="23"/>
      <c r="I50" s="33"/>
    </row>
    <row r="51" spans="1:9" ht="14.4" customHeight="1">
      <c r="A51" s="1"/>
      <c r="B51" s="110" t="s">
        <v>2</v>
      </c>
      <c r="C51" s="110"/>
      <c r="D51" s="52">
        <f>C52+C71+C72+C73+C75+C76+C77+C78+C79+C80+C81+C82+C83+C84+C85+C86+C87+C88</f>
        <v>12106198.195</v>
      </c>
      <c r="E51" s="1"/>
      <c r="I51" s="2"/>
    </row>
    <row r="52" spans="1:9" ht="12" customHeight="1">
      <c r="A52" s="11" t="s">
        <v>16</v>
      </c>
      <c r="B52" s="12"/>
      <c r="C52" s="49">
        <f>SUM(B53:B70)</f>
        <v>6977132.2649999997</v>
      </c>
      <c r="D52" s="1"/>
      <c r="E52" s="1"/>
    </row>
    <row r="53" spans="1:9">
      <c r="A53" s="69" t="s">
        <v>3</v>
      </c>
      <c r="B53" s="70">
        <v>868045.62</v>
      </c>
      <c r="C53" s="100" t="s">
        <v>71</v>
      </c>
      <c r="D53" s="102"/>
      <c r="E53" s="102"/>
    </row>
    <row r="54" spans="1:9">
      <c r="A54" s="73"/>
      <c r="D54" s="72"/>
      <c r="E54" s="72"/>
    </row>
    <row r="55" spans="1:9">
      <c r="A55" s="69"/>
      <c r="B55" s="95"/>
      <c r="C55" s="71"/>
      <c r="D55" s="72"/>
      <c r="E55" s="72"/>
    </row>
    <row r="56" spans="1:9">
      <c r="A56" s="97" t="s">
        <v>47</v>
      </c>
      <c r="B56" s="99">
        <f>70%*2227465.99</f>
        <v>1559226.193</v>
      </c>
      <c r="C56" s="100" t="s">
        <v>72</v>
      </c>
      <c r="D56" s="72"/>
      <c r="E56" s="72"/>
    </row>
    <row r="57" spans="1:9">
      <c r="B57" s="95">
        <v>475661.38</v>
      </c>
      <c r="C57" s="71" t="s">
        <v>66</v>
      </c>
      <c r="D57" s="72"/>
      <c r="E57" s="72"/>
    </row>
    <row r="58" spans="1:9">
      <c r="B58" s="95"/>
      <c r="C58" s="71"/>
      <c r="D58" s="72"/>
      <c r="E58" s="72"/>
    </row>
    <row r="59" spans="1:9">
      <c r="A59" s="97" t="s">
        <v>48</v>
      </c>
      <c r="B59" s="99">
        <f>30%*2227465.99</f>
        <v>668239.79700000002</v>
      </c>
      <c r="C59" s="100" t="s">
        <v>73</v>
      </c>
      <c r="D59" s="72"/>
      <c r="E59" s="101"/>
    </row>
    <row r="60" spans="1:9">
      <c r="B60" s="99"/>
      <c r="C60" s="100"/>
      <c r="D60" s="72"/>
      <c r="E60" s="72"/>
    </row>
    <row r="61" spans="1:9">
      <c r="A61" s="97" t="s">
        <v>4</v>
      </c>
      <c r="B61" s="117" t="s">
        <v>92</v>
      </c>
      <c r="C61" s="100" t="s">
        <v>41</v>
      </c>
      <c r="D61" s="98"/>
      <c r="E61" s="98"/>
    </row>
    <row r="62" spans="1:9">
      <c r="A62" s="13"/>
      <c r="B62" s="99">
        <f>15%*9548233.16</f>
        <v>1432234.9739999999</v>
      </c>
      <c r="C62" s="71" t="s">
        <v>93</v>
      </c>
      <c r="D62" s="98"/>
      <c r="E62" s="72"/>
    </row>
    <row r="63" spans="1:9">
      <c r="B63" s="58">
        <f>1%*121835666.1</f>
        <v>1218356.6610000001</v>
      </c>
      <c r="C63" s="23" t="s">
        <v>74</v>
      </c>
      <c r="D63" s="72"/>
      <c r="E63" s="72"/>
    </row>
    <row r="64" spans="1:9">
      <c r="A64" s="73"/>
      <c r="B64" s="74"/>
      <c r="C64" s="74"/>
      <c r="D64" s="75"/>
      <c r="E64" s="75"/>
    </row>
    <row r="65" spans="1:6">
      <c r="A65" s="76" t="s">
        <v>65</v>
      </c>
      <c r="B65" s="116" t="s">
        <v>91</v>
      </c>
      <c r="C65" s="77"/>
      <c r="D65" s="78"/>
      <c r="E65" s="78"/>
    </row>
    <row r="66" spans="1:6">
      <c r="A66" s="79" t="s">
        <v>11</v>
      </c>
      <c r="B66" s="80"/>
      <c r="C66" s="81"/>
      <c r="D66" s="78"/>
      <c r="E66" s="78"/>
    </row>
    <row r="67" spans="1:6">
      <c r="A67" s="76" t="s">
        <v>28</v>
      </c>
      <c r="B67" s="80">
        <v>30000</v>
      </c>
      <c r="C67" s="81" t="s">
        <v>10</v>
      </c>
      <c r="D67" s="78"/>
      <c r="E67" s="78"/>
    </row>
    <row r="68" spans="1:6">
      <c r="A68" s="82" t="s">
        <v>33</v>
      </c>
      <c r="B68" s="80">
        <v>675367.64</v>
      </c>
      <c r="C68" s="83"/>
      <c r="D68" s="84"/>
      <c r="E68" s="84"/>
    </row>
    <row r="69" spans="1:6">
      <c r="A69" s="76" t="s">
        <v>43</v>
      </c>
      <c r="B69" s="80">
        <v>50000</v>
      </c>
      <c r="C69" s="81"/>
      <c r="D69" s="78"/>
      <c r="E69" s="78"/>
    </row>
    <row r="70" spans="1:6" ht="10.199999999999999" customHeight="1">
      <c r="A70" s="76" t="s">
        <v>37</v>
      </c>
      <c r="B70" s="80"/>
      <c r="C70" s="81"/>
      <c r="D70" s="78"/>
      <c r="E70" s="78"/>
    </row>
    <row r="71" spans="1:6">
      <c r="A71" s="17" t="s">
        <v>51</v>
      </c>
      <c r="B71" s="15"/>
      <c r="C71" s="67">
        <v>109710.06</v>
      </c>
      <c r="D71" s="1" t="s">
        <v>94</v>
      </c>
      <c r="E71" s="1"/>
    </row>
    <row r="72" spans="1:6" ht="11.4" customHeight="1">
      <c r="A72" s="15" t="s">
        <v>17</v>
      </c>
      <c r="B72" s="16"/>
      <c r="C72" s="67">
        <v>803528.2</v>
      </c>
      <c r="D72" s="1" t="s">
        <v>53</v>
      </c>
      <c r="E72" s="1"/>
    </row>
    <row r="73" spans="1:6" ht="11.4" customHeight="1">
      <c r="A73" s="15" t="s">
        <v>96</v>
      </c>
      <c r="B73" s="16"/>
      <c r="C73" s="50">
        <v>75827.67</v>
      </c>
      <c r="D73" s="24" t="s">
        <v>98</v>
      </c>
      <c r="E73" s="1"/>
    </row>
    <row r="74" spans="1:6" ht="11.4" customHeight="1">
      <c r="A74" s="15" t="s">
        <v>95</v>
      </c>
      <c r="B74" s="16"/>
      <c r="C74" s="50">
        <v>155947.76</v>
      </c>
      <c r="D74" s="24" t="s">
        <v>97</v>
      </c>
      <c r="E74" s="1"/>
    </row>
    <row r="75" spans="1:6" ht="11.25" customHeight="1">
      <c r="A75" s="15" t="s">
        <v>5</v>
      </c>
      <c r="B75" s="16"/>
      <c r="C75" s="50">
        <v>2820000</v>
      </c>
      <c r="D75" s="91" t="s">
        <v>67</v>
      </c>
    </row>
    <row r="76" spans="1:6" ht="11.25" customHeight="1">
      <c r="A76" s="15" t="s">
        <v>56</v>
      </c>
      <c r="B76" s="16"/>
      <c r="C76" s="50"/>
      <c r="D76" s="91"/>
    </row>
    <row r="77" spans="1:6" ht="11.25" customHeight="1">
      <c r="A77" s="15" t="s">
        <v>49</v>
      </c>
      <c r="B77" s="16"/>
      <c r="C77" s="50"/>
      <c r="D77" s="91"/>
    </row>
    <row r="78" spans="1:6" ht="10.5" customHeight="1">
      <c r="A78" s="15" t="s">
        <v>39</v>
      </c>
      <c r="B78" s="16"/>
      <c r="C78" s="50"/>
      <c r="D78" s="56"/>
    </row>
    <row r="79" spans="1:6" ht="10.5" customHeight="1">
      <c r="A79" s="17" t="s">
        <v>6</v>
      </c>
      <c r="B79" s="16"/>
      <c r="C79" s="50">
        <v>1320000</v>
      </c>
      <c r="D79" s="91" t="s">
        <v>68</v>
      </c>
      <c r="E79" s="1"/>
      <c r="F79" s="87"/>
    </row>
    <row r="80" spans="1:6" ht="10.95" customHeight="1">
      <c r="A80" s="17" t="s">
        <v>15</v>
      </c>
      <c r="B80" s="18"/>
      <c r="C80" s="49"/>
      <c r="D80" s="91"/>
      <c r="E80" s="88"/>
    </row>
    <row r="81" spans="1:5" s="6" customFormat="1" ht="10.95" customHeight="1">
      <c r="A81" s="5"/>
      <c r="B81" s="14"/>
      <c r="C81" s="23"/>
      <c r="D81"/>
      <c r="E81" s="88"/>
    </row>
    <row r="82" spans="1:5" ht="10.95" customHeight="1">
      <c r="A82" s="17" t="s">
        <v>32</v>
      </c>
      <c r="B82" s="18"/>
      <c r="C82" s="67"/>
      <c r="D82" s="6"/>
      <c r="E82" s="88"/>
    </row>
    <row r="83" spans="1:5">
      <c r="A83" s="17" t="s">
        <v>27</v>
      </c>
      <c r="B83" s="18"/>
      <c r="C83" s="49"/>
      <c r="D83" s="23"/>
      <c r="E83" s="88"/>
    </row>
    <row r="84" spans="1:5">
      <c r="A84" s="17" t="s">
        <v>38</v>
      </c>
      <c r="B84" s="18"/>
      <c r="C84" s="49"/>
      <c r="D84" s="23"/>
      <c r="E84" s="49"/>
    </row>
    <row r="85" spans="1:5">
      <c r="A85" s="17" t="s">
        <v>44</v>
      </c>
      <c r="B85" s="18"/>
      <c r="C85" s="49"/>
      <c r="D85" s="89"/>
    </row>
    <row r="86" spans="1:5">
      <c r="A86" s="17" t="s">
        <v>46</v>
      </c>
      <c r="B86" s="18"/>
      <c r="C86" s="90"/>
    </row>
    <row r="87" spans="1:5">
      <c r="A87" s="17" t="s">
        <v>52</v>
      </c>
      <c r="B87" s="18"/>
      <c r="C87" s="49"/>
    </row>
    <row r="88" spans="1:5">
      <c r="A88" s="17" t="s">
        <v>24</v>
      </c>
      <c r="B88" s="18"/>
      <c r="C88" s="49"/>
      <c r="D88" s="23"/>
      <c r="E88" s="10"/>
    </row>
    <row r="89" spans="1:5">
      <c r="A89" s="41" t="s">
        <v>26</v>
      </c>
      <c r="B89" s="41"/>
      <c r="C89" s="25"/>
      <c r="D89" s="53">
        <f>D49-D51</f>
        <v>70624734.324999988</v>
      </c>
    </row>
    <row r="91" spans="1:5">
      <c r="A91" s="38"/>
      <c r="B91" s="38"/>
      <c r="C91" s="39" t="s">
        <v>25</v>
      </c>
      <c r="D91" s="54">
        <f>D89+D6</f>
        <v>117728732.40499999</v>
      </c>
    </row>
    <row r="92" spans="1:5">
      <c r="A92" s="36"/>
      <c r="B92" s="10"/>
      <c r="C92" s="10"/>
      <c r="D92" s="40"/>
    </row>
    <row r="93" spans="1:5">
      <c r="B93" t="s">
        <v>10</v>
      </c>
    </row>
    <row r="98" spans="5:5">
      <c r="E98" t="s">
        <v>10</v>
      </c>
    </row>
  </sheetData>
  <mergeCells count="9">
    <mergeCell ref="D53:E53"/>
    <mergeCell ref="A11:B11"/>
    <mergeCell ref="A12:B12"/>
    <mergeCell ref="A13:B13"/>
    <mergeCell ref="A48:C49"/>
    <mergeCell ref="B51:C51"/>
    <mergeCell ref="A14:C14"/>
    <mergeCell ref="A16:C16"/>
    <mergeCell ref="B17:C17"/>
  </mergeCells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Ayuntamiento de Alcobendas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ISIDRO VALENZUELA VILLARRUBIA</dc:creator>
  <cp:lastModifiedBy>ISIDRO VALENZUELA VILLARRUBIA</cp:lastModifiedBy>
  <cp:lastPrinted>2022-01-11T14:45:06Z</cp:lastPrinted>
  <dcterms:created xsi:type="dcterms:W3CDTF">2019-10-11T07:51:54Z</dcterms:created>
  <dcterms:modified xsi:type="dcterms:W3CDTF">2022-04-18T14:52:54Z</dcterms:modified>
</cp:coreProperties>
</file>