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4" yWindow="-312" windowWidth="10344" windowHeight="9528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Hoja1!$A$1:$E$82</definedName>
  </definedNames>
  <calcPr calcId="145621"/>
</workbook>
</file>

<file path=xl/calcChain.xml><?xml version="1.0" encoding="utf-8"?>
<calcChain xmlns="http://schemas.openxmlformats.org/spreadsheetml/2006/main">
  <c r="C43" i="1" l="1"/>
  <c r="B55" i="1"/>
  <c r="B54" i="1"/>
  <c r="B50" i="1" l="1"/>
  <c r="B47" i="1"/>
  <c r="D42" i="1" l="1"/>
  <c r="D17" i="1" l="1"/>
  <c r="C10" i="1" l="1"/>
  <c r="C13" i="1" s="1"/>
  <c r="D7" i="1" l="1"/>
  <c r="D14" i="1" l="1"/>
  <c r="D16" i="1" s="1"/>
  <c r="D40" i="1" l="1"/>
  <c r="D80" i="1" l="1"/>
  <c r="D82" i="1" s="1"/>
</calcChain>
</file>

<file path=xl/sharedStrings.xml><?xml version="1.0" encoding="utf-8"?>
<sst xmlns="http://schemas.openxmlformats.org/spreadsheetml/2006/main" count="88" uniqueCount="82">
  <si>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</si>
  <si>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</si>
  <si>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</si>
  <si>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</si>
  <si>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</si>
  <si>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</si>
  <si>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</si>
  <si>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</si>
  <si>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</si>
  <si>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</si>
  <si>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</si>
  <si>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</si>
  <si>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</si>
  <si>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</si>
  <si>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</si>
  <si>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</si>
  <si>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</si>
  <si>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</si>
  <si>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</si>
  <si>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</si>
  <si>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</si>
  <si>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</si>
  <si>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</si>
  <si>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</si>
  <si>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</si>
  <si>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</si>
  <si>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</si>
  <si>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</si>
  <si>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</si>
  <si>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</si>
  <si>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</si>
  <si>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</si>
  <si>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</si>
  <si>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</si>
  <si>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</si>
  <si>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</si>
  <si>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</si>
  <si>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</si>
  <si>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</si>
  <si>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</si>
  <si>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</si>
  <si>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</si>
  <si>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</si>
  <si>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</si>
  <si>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</si>
  <si>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</si>
  <si>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</si>
  <si>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</si>
  <si>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</si>
  <si>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</si>
  <si>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</si>
  <si>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</si>
  <si>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</si>
  <si>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</si>
  <si>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</si>
  <si>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</si>
  <si>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</si>
  <si>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</si>
  <si>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</si>
  <si>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t xml:space="preserve">SALDO TOTAL CUENTAS CAIXABANK (incluida antigua </t>
    </r>
    <r>
      <rPr>
        <u/>
        <sz val="8"/>
        <color theme="1"/>
        <rFont val="Calibri"/>
        <family val="2"/>
        <scheme val="minor"/>
      </rPr>
      <t>BANKIA)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</si>
  <si>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</si>
  <si>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</si>
  <si>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 (abono mensual, y escuelas deportivas)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</si>
  <si>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 (abono trimestral, semestral y anual)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</si>
  <si>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 (Escuelas infantiles, escuela música y escuela PICA)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</si>
  <si>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</si>
  <si>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t>Obligaciones Ejercicio 2020 y anteriores</t>
  </si>
  <si>
    <t>PRP Provisionales</t>
  </si>
  <si>
    <t>NÓMINA (Ayto con antiguos OOAA)</t>
  </si>
  <si>
    <t>SS (Ayto con antiguos OOAA)</t>
  </si>
  <si>
    <t>50% Facturas registradas y permitido contabilizar AYTO 2021</t>
  </si>
  <si>
    <t>IVA Ayto. (incluido IVA antiguos OOAA)  (falta IVA Urbanismo)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</si>
  <si>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</si>
  <si>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</si>
  <si>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 xml:space="preserve">marzo´22 </t>
  </si>
  <si>
    <t>dic. ´21 atrasada</t>
  </si>
  <si>
    <t>pagos en circuito firmas</t>
  </si>
  <si>
    <t>70% Obligaciones contabilizadas pendientes orden de pag</t>
  </si>
  <si>
    <t>30% Obligaciones contabilizadas pendientes orden de pag</t>
  </si>
  <si>
    <t xml:space="preserve">15% Facturas registradas </t>
  </si>
  <si>
    <t xml:space="preserve">(1%) AD´S sin factura </t>
  </si>
  <si>
    <t>participación oct. 125.105,96, nov. 109.710,06 y dic. 21 105.836,78; y Enero 2022 78.711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</si>
</sst>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164" fontId="10" fillId="5" borderId="12" xfId="0" applyNumberFormat="1" applyFont="1" applyFill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89"/>
  <sheetViews>
    <sheetView tabSelected="1" topLeftCell="A30" zoomScale="120" zoomScaleNormal="120" workbookViewId="0">
      <selection activeCell="C44" sqref="C44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10</v>
      </c>
    </row>
    <row r="4" spans="1:7" ht="13.95" customHeight="1">
      <c r="A4" s="19" t="s">
        <v>0</v>
      </c>
      <c r="B4" s="20"/>
      <c r="C4" s="20"/>
      <c r="D4" s="21">
        <v>44627</v>
      </c>
      <c r="F4" s="1"/>
    </row>
    <row r="5" spans="1:7" s="6" customFormat="1" ht="15.6">
      <c r="A5" s="26" t="s">
        <v>20</v>
      </c>
      <c r="B5" s="27"/>
      <c r="C5" s="22"/>
      <c r="D5" s="57">
        <v>93792899.079999983</v>
      </c>
      <c r="E5" s="93"/>
      <c r="F5" s="93"/>
    </row>
    <row r="6" spans="1:7" s="6" customFormat="1">
      <c r="A6" s="37" t="s">
        <v>18</v>
      </c>
      <c r="B6" s="23"/>
      <c r="C6" s="23"/>
      <c r="D6" s="42">
        <v>47103998.079999998</v>
      </c>
      <c r="E6" s="23"/>
      <c r="F6" s="23"/>
    </row>
    <row r="7" spans="1:7">
      <c r="A7" s="26" t="s">
        <v>19</v>
      </c>
      <c r="B7" s="28"/>
      <c r="C7" s="1"/>
      <c r="D7" s="55">
        <f>D5-D6</f>
        <v>46688900.999999985</v>
      </c>
      <c r="E7" s="1"/>
      <c r="F7" s="1"/>
    </row>
    <row r="8" spans="1:7" ht="10.95" customHeight="1">
      <c r="A8" s="66" t="s">
        <v>59</v>
      </c>
      <c r="B8" s="43"/>
      <c r="C8" s="94">
        <v>19275709.099999994</v>
      </c>
      <c r="D8" s="1"/>
      <c r="F8" s="1"/>
      <c r="G8" s="1"/>
    </row>
    <row r="9" spans="1:7" ht="11.4" customHeight="1">
      <c r="A9" s="65" t="s">
        <v>61</v>
      </c>
      <c r="B9" s="44"/>
      <c r="C9" s="95">
        <v>396215.73</v>
      </c>
      <c r="D9" s="1"/>
      <c r="E9" s="1"/>
      <c r="F9" s="1"/>
      <c r="G9" s="1"/>
    </row>
    <row r="10" spans="1:7" ht="11.4" customHeight="1">
      <c r="A10" s="64" t="s">
        <v>58</v>
      </c>
      <c r="B10" s="45"/>
      <c r="C10" s="46">
        <f>SUM(C8-C9)</f>
        <v>18879493.369999994</v>
      </c>
      <c r="D10" s="1"/>
      <c r="E10" s="1"/>
      <c r="F10" s="1"/>
    </row>
    <row r="11" spans="1:7" ht="11.4" customHeight="1">
      <c r="A11" s="104" t="s">
        <v>42</v>
      </c>
      <c r="B11" s="105"/>
      <c r="C11" s="86">
        <v>0</v>
      </c>
      <c r="D11" s="1"/>
      <c r="E11" s="1"/>
      <c r="F11" s="1"/>
    </row>
    <row r="12" spans="1:7" ht="11.4" customHeight="1">
      <c r="A12" s="106" t="s">
        <v>34</v>
      </c>
      <c r="B12" s="107"/>
      <c r="C12" s="87">
        <v>200000</v>
      </c>
      <c r="D12" s="1" t="s">
        <v>56</v>
      </c>
      <c r="E12" s="1"/>
      <c r="F12" s="1"/>
    </row>
    <row r="13" spans="1:7" ht="19.2" customHeight="1">
      <c r="A13" s="108" t="s">
        <v>21</v>
      </c>
      <c r="B13" s="109"/>
      <c r="C13" s="61">
        <f>C10+C12-C11</f>
        <v>19079493.369999994</v>
      </c>
      <c r="D13" s="1"/>
      <c r="E13" s="1"/>
      <c r="F13" s="1"/>
    </row>
    <row r="14" spans="1:7">
      <c r="A14" s="112" t="s">
        <v>13</v>
      </c>
      <c r="B14" s="112"/>
      <c r="C14" s="112"/>
      <c r="D14" s="47">
        <f>D7</f>
        <v>46688900.999999985</v>
      </c>
      <c r="E14" s="1"/>
      <c r="F14" s="1" t="s">
        <v>10</v>
      </c>
    </row>
    <row r="15" spans="1:7">
      <c r="A15" s="1"/>
      <c r="E15" s="1"/>
      <c r="F15" s="1"/>
    </row>
    <row r="16" spans="1:7" s="30" customFormat="1">
      <c r="A16" s="113" t="s">
        <v>14</v>
      </c>
      <c r="B16" s="114"/>
      <c r="C16" s="114"/>
      <c r="D16" s="48">
        <f>D14</f>
        <v>46688900.999999985</v>
      </c>
      <c r="E16" s="29"/>
      <c r="F16" s="29"/>
    </row>
    <row r="17" spans="1:10">
      <c r="A17" s="1"/>
      <c r="B17" s="115" t="s">
        <v>1</v>
      </c>
      <c r="C17" s="115"/>
      <c r="D17" s="9">
        <f>SUM(C18:C37)</f>
        <v>32803806.140000008</v>
      </c>
      <c r="E17" s="8"/>
      <c r="F17" s="8"/>
    </row>
    <row r="18" spans="1:10">
      <c r="A18" s="1" t="s">
        <v>30</v>
      </c>
      <c r="B18" s="1"/>
      <c r="C18" s="7">
        <v>482588.21</v>
      </c>
      <c r="D18" s="59" t="s">
        <v>51</v>
      </c>
      <c r="E18" s="60"/>
      <c r="F18" s="1"/>
      <c r="J18" s="3"/>
    </row>
    <row r="19" spans="1:10">
      <c r="A19" s="1" t="s">
        <v>29</v>
      </c>
      <c r="B19" s="1"/>
      <c r="C19" s="7">
        <v>420000</v>
      </c>
      <c r="D19" s="59"/>
      <c r="E19" s="60"/>
      <c r="F19" s="1"/>
      <c r="J19" s="3"/>
    </row>
    <row r="20" spans="1:10">
      <c r="A20" s="1" t="s">
        <v>72</v>
      </c>
      <c r="B20" s="1"/>
      <c r="C20" s="7">
        <v>27089772.870000001</v>
      </c>
      <c r="D20" s="59"/>
      <c r="E20" s="1"/>
      <c r="F20" s="1"/>
      <c r="J20" s="3"/>
    </row>
    <row r="21" spans="1:10">
      <c r="A21" s="1" t="s">
        <v>73</v>
      </c>
      <c r="B21" s="1"/>
      <c r="C21" s="7"/>
      <c r="D21" s="59"/>
      <c r="E21" s="1"/>
      <c r="F21" s="1"/>
      <c r="J21" s="3"/>
    </row>
    <row r="22" spans="1:10">
      <c r="A22" s="1" t="s">
        <v>8</v>
      </c>
      <c r="B22" s="1"/>
      <c r="C22" s="7"/>
      <c r="D22" s="97"/>
      <c r="E22" s="1"/>
      <c r="F22" s="1"/>
      <c r="J22" s="4"/>
    </row>
    <row r="23" spans="1:10">
      <c r="A23" s="1" t="s">
        <v>62</v>
      </c>
      <c r="B23" s="1"/>
      <c r="C23" s="7">
        <v>99662.07</v>
      </c>
      <c r="D23" s="92" t="s">
        <v>74</v>
      </c>
      <c r="E23" s="1"/>
      <c r="F23" s="1"/>
      <c r="J23" s="4"/>
    </row>
    <row r="24" spans="1:10">
      <c r="A24" s="1" t="s">
        <v>62</v>
      </c>
      <c r="B24" s="1"/>
      <c r="C24" s="7">
        <v>98000</v>
      </c>
      <c r="D24" s="92" t="s">
        <v>75</v>
      </c>
      <c r="E24" s="1"/>
      <c r="F24" s="1"/>
      <c r="J24" s="4"/>
    </row>
    <row r="25" spans="1:10">
      <c r="A25" s="1" t="s">
        <v>63</v>
      </c>
      <c r="B25" s="1"/>
      <c r="C25" s="7"/>
      <c r="D25" s="56"/>
      <c r="E25" s="1"/>
      <c r="F25" s="1"/>
      <c r="J25" s="4"/>
    </row>
    <row r="26" spans="1:10">
      <c r="A26" s="1" t="s">
        <v>64</v>
      </c>
      <c r="B26" s="1"/>
      <c r="C26" s="7">
        <v>74023.509999999995</v>
      </c>
      <c r="D26" s="92"/>
      <c r="E26" s="1"/>
      <c r="F26" s="1"/>
      <c r="J26" s="4"/>
    </row>
    <row r="27" spans="1:10">
      <c r="A27" s="1" t="s">
        <v>65</v>
      </c>
      <c r="B27" s="1"/>
      <c r="C27" s="7">
        <v>13237.6</v>
      </c>
      <c r="D27" s="92"/>
      <c r="E27" s="1"/>
      <c r="F27" s="1"/>
      <c r="J27" s="4"/>
    </row>
    <row r="28" spans="1:10">
      <c r="A28" s="1" t="s">
        <v>22</v>
      </c>
      <c r="B28" s="1"/>
      <c r="C28" s="7">
        <v>500000</v>
      </c>
      <c r="D28" s="59"/>
      <c r="E28" s="60"/>
      <c r="F28" s="1"/>
      <c r="J28" s="3"/>
    </row>
    <row r="29" spans="1:10">
      <c r="A29" s="1" t="s">
        <v>23</v>
      </c>
      <c r="B29" s="1"/>
      <c r="C29" s="7">
        <v>20000</v>
      </c>
      <c r="D29" s="56"/>
      <c r="E29" s="1"/>
      <c r="F29" s="1"/>
      <c r="J29" s="3"/>
    </row>
    <row r="30" spans="1:10">
      <c r="A30" s="1" t="s">
        <v>7</v>
      </c>
      <c r="B30" s="1"/>
      <c r="C30" s="7"/>
      <c r="D30" s="1"/>
      <c r="E30" s="1"/>
      <c r="F30" s="1"/>
      <c r="J30" s="4"/>
    </row>
    <row r="31" spans="1:10">
      <c r="A31" s="1" t="s">
        <v>45</v>
      </c>
      <c r="B31" s="1"/>
      <c r="C31" s="7">
        <v>57845.760000000002</v>
      </c>
      <c r="D31" s="1"/>
      <c r="E31" s="1"/>
      <c r="F31" s="1"/>
      <c r="J31" s="4"/>
    </row>
    <row r="32" spans="1:10">
      <c r="A32" s="1" t="s">
        <v>35</v>
      </c>
      <c r="B32" s="1"/>
      <c r="C32" s="7"/>
      <c r="D32" s="97"/>
      <c r="E32" s="60"/>
      <c r="F32" s="1"/>
      <c r="J32" s="3"/>
    </row>
    <row r="33" spans="1:10">
      <c r="A33" s="1" t="s">
        <v>60</v>
      </c>
      <c r="B33" s="1"/>
      <c r="C33" s="7">
        <v>95000</v>
      </c>
      <c r="D33" s="59"/>
      <c r="E33" s="60"/>
      <c r="F33" s="1"/>
      <c r="J33" s="3"/>
    </row>
    <row r="34" spans="1:10">
      <c r="A34" s="1" t="s">
        <v>9</v>
      </c>
      <c r="B34" s="1" t="s">
        <v>10</v>
      </c>
      <c r="C34" s="7">
        <v>700000</v>
      </c>
      <c r="D34" s="62"/>
      <c r="E34" s="1"/>
      <c r="F34" s="1"/>
      <c r="J34" s="4"/>
    </row>
    <row r="35" spans="1:10">
      <c r="A35" s="68" t="s">
        <v>31</v>
      </c>
      <c r="B35" s="1"/>
      <c r="C35" s="7">
        <v>3042676.12</v>
      </c>
      <c r="D35" s="62"/>
      <c r="E35" s="1"/>
      <c r="F35" s="1"/>
      <c r="J35" s="4"/>
    </row>
    <row r="36" spans="1:10">
      <c r="A36" s="68" t="s">
        <v>36</v>
      </c>
      <c r="B36" s="1"/>
      <c r="C36" s="7"/>
      <c r="D36" s="62"/>
      <c r="E36" s="1"/>
      <c r="F36" s="1"/>
      <c r="J36" s="4"/>
    </row>
    <row r="37" spans="1:10">
      <c r="A37" s="68" t="s">
        <v>40</v>
      </c>
      <c r="B37" s="1"/>
      <c r="C37" s="7">
        <v>111000</v>
      </c>
      <c r="D37" s="62"/>
      <c r="E37" s="1"/>
      <c r="F37" s="1"/>
      <c r="J37" s="4"/>
    </row>
    <row r="38" spans="1:10">
      <c r="A38" s="68" t="s">
        <v>55</v>
      </c>
      <c r="B38" s="1"/>
      <c r="C38" s="7"/>
      <c r="D38" s="62"/>
      <c r="E38" s="1"/>
      <c r="F38" s="1"/>
      <c r="J38" s="4"/>
    </row>
    <row r="39" spans="1:10" s="34" customFormat="1" ht="9.6" customHeight="1">
      <c r="A39" s="110" t="s">
        <v>12</v>
      </c>
      <c r="B39" s="110"/>
      <c r="C39" s="110"/>
      <c r="D39" s="63"/>
      <c r="I39" s="35"/>
    </row>
    <row r="40" spans="1:10" ht="9.6" customHeight="1">
      <c r="A40" s="110"/>
      <c r="B40" s="110"/>
      <c r="C40" s="110"/>
      <c r="D40" s="51">
        <f>SUM(D16:D31)</f>
        <v>79492707.139999986</v>
      </c>
      <c r="E40" s="1"/>
      <c r="I40" s="4"/>
    </row>
    <row r="41" spans="1:10" s="6" customFormat="1" ht="9.6" customHeight="1">
      <c r="A41" s="31"/>
      <c r="B41" s="31"/>
      <c r="C41" s="31"/>
      <c r="D41" s="32"/>
      <c r="E41" s="23"/>
      <c r="I41" s="33"/>
    </row>
    <row r="42" spans="1:10" ht="14.4" customHeight="1">
      <c r="A42" s="1"/>
      <c r="B42" s="111" t="s">
        <v>2</v>
      </c>
      <c r="C42" s="111"/>
      <c r="D42" s="52">
        <f>C43+C63+C64+C65+C66+C67+C68+C69+C70+C71+C72+C73+C74+C75+C76+C77+C78+C79</f>
        <v>15138564.081</v>
      </c>
      <c r="E42" s="1"/>
      <c r="I42" s="2"/>
    </row>
    <row r="43" spans="1:10" ht="12" customHeight="1">
      <c r="A43" s="11" t="s">
        <v>16</v>
      </c>
      <c r="B43" s="12"/>
      <c r="C43" s="49">
        <f>SUM(B44:B62)</f>
        <v>9356217.6909999978</v>
      </c>
      <c r="D43" s="1"/>
      <c r="E43" s="1"/>
    </row>
    <row r="44" spans="1:10">
      <c r="A44" s="69" t="s">
        <v>3</v>
      </c>
      <c r="B44" s="70">
        <v>148131.69</v>
      </c>
      <c r="C44" s="101" t="s">
        <v>76</v>
      </c>
      <c r="D44" s="103"/>
      <c r="E44" s="103"/>
    </row>
    <row r="45" spans="1:10">
      <c r="A45" s="73"/>
      <c r="D45" s="72"/>
      <c r="E45" s="72"/>
    </row>
    <row r="46" spans="1:10">
      <c r="A46" s="69"/>
      <c r="B46" s="96"/>
      <c r="C46" s="71"/>
      <c r="D46" s="72"/>
      <c r="E46" s="72"/>
    </row>
    <row r="47" spans="1:10">
      <c r="A47" s="98" t="s">
        <v>47</v>
      </c>
      <c r="B47" s="100">
        <f>70%*4267913.84</f>
        <v>2987539.6879999996</v>
      </c>
      <c r="C47" s="101" t="s">
        <v>77</v>
      </c>
      <c r="D47" s="72"/>
      <c r="E47" s="72"/>
    </row>
    <row r="48" spans="1:10">
      <c r="B48" s="96">
        <v>1740924.53</v>
      </c>
      <c r="C48" s="71" t="s">
        <v>67</v>
      </c>
      <c r="D48" s="72"/>
      <c r="E48" s="72"/>
    </row>
    <row r="49" spans="1:5">
      <c r="B49" s="96"/>
      <c r="C49" s="71"/>
      <c r="D49" s="72"/>
      <c r="E49" s="72"/>
    </row>
    <row r="50" spans="1:5">
      <c r="A50" s="98" t="s">
        <v>48</v>
      </c>
      <c r="B50" s="100">
        <f>30%*4267913.84</f>
        <v>1280374.152</v>
      </c>
      <c r="C50" s="101" t="s">
        <v>78</v>
      </c>
      <c r="D50" s="72"/>
      <c r="E50" s="102"/>
    </row>
    <row r="51" spans="1:5">
      <c r="B51" s="100"/>
      <c r="C51" s="101"/>
      <c r="D51" s="72"/>
      <c r="E51" s="72"/>
    </row>
    <row r="52" spans="1:5">
      <c r="A52" s="98" t="s">
        <v>4</v>
      </c>
      <c r="B52" s="100">
        <v>4213.42</v>
      </c>
      <c r="C52" s="101" t="s">
        <v>41</v>
      </c>
      <c r="D52" s="99"/>
      <c r="E52" s="99"/>
    </row>
    <row r="53" spans="1:5">
      <c r="A53" s="13"/>
      <c r="B53" s="96">
        <v>413400.94</v>
      </c>
      <c r="C53" s="71" t="s">
        <v>70</v>
      </c>
      <c r="D53" s="99"/>
      <c r="E53" s="72"/>
    </row>
    <row r="54" spans="1:5">
      <c r="A54" s="13"/>
      <c r="B54" s="100">
        <f>15%*7911190.8</f>
        <v>1186678.6199999999</v>
      </c>
      <c r="C54" s="71" t="s">
        <v>79</v>
      </c>
      <c r="D54" s="99"/>
      <c r="E54" s="72"/>
    </row>
    <row r="55" spans="1:5">
      <c r="B55" s="58">
        <f>1%*116705151.1</f>
        <v>1167051.5109999999</v>
      </c>
      <c r="C55" s="23" t="s">
        <v>80</v>
      </c>
      <c r="D55" s="72"/>
      <c r="E55" s="72"/>
    </row>
    <row r="56" spans="1:5">
      <c r="A56" s="73"/>
      <c r="B56" s="74"/>
      <c r="C56" s="74"/>
      <c r="D56" s="75"/>
      <c r="E56" s="75"/>
    </row>
    <row r="57" spans="1:5">
      <c r="A57" s="76" t="s">
        <v>66</v>
      </c>
      <c r="B57" s="77">
        <v>34586.36</v>
      </c>
      <c r="C57" s="78"/>
      <c r="D57" s="79"/>
      <c r="E57" s="79"/>
    </row>
    <row r="58" spans="1:5">
      <c r="A58" s="80" t="s">
        <v>11</v>
      </c>
      <c r="B58" s="81"/>
      <c r="C58" s="82"/>
      <c r="D58" s="79"/>
      <c r="E58" s="79"/>
    </row>
    <row r="59" spans="1:5">
      <c r="A59" s="76" t="s">
        <v>28</v>
      </c>
      <c r="B59" s="81">
        <v>30000</v>
      </c>
      <c r="C59" s="82" t="s">
        <v>10</v>
      </c>
      <c r="D59" s="79"/>
      <c r="E59" s="79"/>
    </row>
    <row r="60" spans="1:5">
      <c r="A60" s="83" t="s">
        <v>33</v>
      </c>
      <c r="B60" s="81">
        <v>313316.78000000003</v>
      </c>
      <c r="C60" s="84"/>
      <c r="D60" s="85"/>
      <c r="E60" s="85"/>
    </row>
    <row r="61" spans="1:5">
      <c r="A61" s="76" t="s">
        <v>43</v>
      </c>
      <c r="B61" s="81">
        <v>50000</v>
      </c>
      <c r="C61" s="82"/>
      <c r="D61" s="79"/>
      <c r="E61" s="79"/>
    </row>
    <row r="62" spans="1:5" ht="10.199999999999999" customHeight="1">
      <c r="A62" s="76" t="s">
        <v>37</v>
      </c>
      <c r="B62" s="81"/>
      <c r="C62" s="82"/>
      <c r="D62" s="79"/>
      <c r="E62" s="79"/>
    </row>
    <row r="63" spans="1:5">
      <c r="A63" s="17" t="s">
        <v>52</v>
      </c>
      <c r="B63" s="15"/>
      <c r="C63" s="67">
        <v>125105.96</v>
      </c>
      <c r="D63" s="1" t="s">
        <v>81</v>
      </c>
      <c r="E63" s="1"/>
    </row>
    <row r="64" spans="1:5" ht="11.4" customHeight="1">
      <c r="A64" s="15" t="s">
        <v>17</v>
      </c>
      <c r="B64" s="16"/>
      <c r="C64" s="67">
        <v>814796.22</v>
      </c>
      <c r="D64" s="1" t="s">
        <v>54</v>
      </c>
      <c r="E64" s="1"/>
    </row>
    <row r="65" spans="1:6" ht="11.4" customHeight="1">
      <c r="A65" s="15" t="s">
        <v>49</v>
      </c>
      <c r="B65" s="16"/>
      <c r="C65" s="50">
        <v>196444.21</v>
      </c>
      <c r="D65" s="24" t="s">
        <v>71</v>
      </c>
      <c r="E65" s="1"/>
    </row>
    <row r="66" spans="1:6" ht="11.25" customHeight="1">
      <c r="A66" s="15" t="s">
        <v>5</v>
      </c>
      <c r="B66" s="16"/>
      <c r="C66" s="50">
        <v>2960000</v>
      </c>
      <c r="D66" s="92" t="s">
        <v>68</v>
      </c>
    </row>
    <row r="67" spans="1:6" ht="11.25" customHeight="1">
      <c r="A67" s="15" t="s">
        <v>57</v>
      </c>
      <c r="B67" s="16"/>
      <c r="C67" s="50"/>
      <c r="D67" s="92"/>
    </row>
    <row r="68" spans="1:6" ht="11.25" customHeight="1">
      <c r="A68" s="15" t="s">
        <v>50</v>
      </c>
      <c r="B68" s="16"/>
      <c r="C68" s="50"/>
      <c r="D68" s="92"/>
    </row>
    <row r="69" spans="1:6" ht="10.5" customHeight="1">
      <c r="A69" s="15" t="s">
        <v>39</v>
      </c>
      <c r="B69" s="16"/>
      <c r="C69" s="50"/>
      <c r="D69" s="56"/>
    </row>
    <row r="70" spans="1:6" ht="10.5" customHeight="1">
      <c r="A70" s="17" t="s">
        <v>6</v>
      </c>
      <c r="B70" s="16"/>
      <c r="C70" s="50">
        <v>1320000</v>
      </c>
      <c r="D70" s="92" t="s">
        <v>69</v>
      </c>
      <c r="E70" s="1"/>
      <c r="F70" s="88"/>
    </row>
    <row r="71" spans="1:6" ht="10.95" customHeight="1">
      <c r="A71" s="17" t="s">
        <v>15</v>
      </c>
      <c r="B71" s="18"/>
      <c r="C71" s="49"/>
      <c r="D71" s="92"/>
      <c r="E71" s="89"/>
    </row>
    <row r="72" spans="1:6" s="6" customFormat="1" ht="10.95" customHeight="1">
      <c r="A72" s="5"/>
      <c r="B72" s="14"/>
      <c r="C72" s="23"/>
      <c r="D72"/>
      <c r="E72" s="89"/>
    </row>
    <row r="73" spans="1:6" ht="10.95" customHeight="1">
      <c r="A73" s="17" t="s">
        <v>32</v>
      </c>
      <c r="B73" s="18"/>
      <c r="C73" s="67"/>
      <c r="D73" s="6"/>
      <c r="E73" s="89"/>
    </row>
    <row r="74" spans="1:6">
      <c r="A74" s="17" t="s">
        <v>27</v>
      </c>
      <c r="B74" s="18"/>
      <c r="C74" s="49">
        <v>366000</v>
      </c>
      <c r="D74" s="23"/>
      <c r="E74" s="89"/>
    </row>
    <row r="75" spans="1:6">
      <c r="A75" s="17" t="s">
        <v>38</v>
      </c>
      <c r="B75" s="18"/>
      <c r="C75" s="49"/>
      <c r="D75" s="23"/>
      <c r="E75" s="49"/>
    </row>
    <row r="76" spans="1:6">
      <c r="A76" s="17" t="s">
        <v>44</v>
      </c>
      <c r="B76" s="18"/>
      <c r="C76" s="49"/>
      <c r="D76" s="90"/>
    </row>
    <row r="77" spans="1:6">
      <c r="A77" s="17" t="s">
        <v>46</v>
      </c>
      <c r="B77" s="18"/>
      <c r="C77" s="91"/>
    </row>
    <row r="78" spans="1:6">
      <c r="A78" s="17" t="s">
        <v>53</v>
      </c>
      <c r="B78" s="18"/>
      <c r="C78" s="49"/>
    </row>
    <row r="79" spans="1:6">
      <c r="A79" s="17" t="s">
        <v>24</v>
      </c>
      <c r="B79" s="18"/>
      <c r="C79" s="49"/>
      <c r="D79" s="23"/>
      <c r="E79" s="10"/>
    </row>
    <row r="80" spans="1:6">
      <c r="A80" s="41" t="s">
        <v>26</v>
      </c>
      <c r="B80" s="41"/>
      <c r="C80" s="25"/>
      <c r="D80" s="53">
        <f>D40-D42</f>
        <v>64354143.058999985</v>
      </c>
    </row>
    <row r="82" spans="1:5">
      <c r="A82" s="38"/>
      <c r="B82" s="38"/>
      <c r="C82" s="39" t="s">
        <v>25</v>
      </c>
      <c r="D82" s="54">
        <f>D80+D6</f>
        <v>111458141.13899998</v>
      </c>
    </row>
    <row r="83" spans="1:5">
      <c r="A83" s="36"/>
      <c r="B83" s="10"/>
      <c r="C83" s="10"/>
      <c r="D83" s="40"/>
    </row>
    <row r="84" spans="1:5">
      <c r="B84" t="s">
        <v>10</v>
      </c>
    </row>
    <row r="89" spans="1:5">
      <c r="E89" t="s">
        <v>10</v>
      </c>
    </row>
  </sheetData>
  <mergeCells count="9">
    <mergeCell ref="D44:E44"/>
    <mergeCell ref="A11:B11"/>
    <mergeCell ref="A12:B12"/>
    <mergeCell ref="A13:B13"/>
    <mergeCell ref="A39:C40"/>
    <mergeCell ref="B42:C42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2022-01-11T14:45:06Z</cp:lastPrinted>
  <dcterms:created xsi:type="dcterms:W3CDTF">2019-10-11T07:51:54Z</dcterms:created>
  <dcterms:modified xsi:type="dcterms:W3CDTF">2022-03-07T17:01:13Z</dcterms:modified>
</cp:coreProperties>
</file>