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gro.UNIVERSO\Desktop\"/>
    </mc:Choice>
  </mc:AlternateContent>
  <xr:revisionPtr revIDLastSave="0" documentId="8_{01FF6BF1-BD9C-4CD1-AFD0-384F5B71D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57" i="1"/>
  <c r="B60" i="1"/>
  <c r="B59" i="1"/>
  <c r="B55" i="1"/>
  <c r="B52" i="1"/>
  <c r="B54" i="1"/>
  <c r="B51" i="1"/>
  <c r="C46" i="1" l="1"/>
  <c r="D45" i="1" s="1"/>
  <c r="D17" i="1" l="1"/>
  <c r="C10" i="1" l="1"/>
  <c r="C13" i="1" s="1"/>
  <c r="D7" i="1" l="1"/>
  <c r="D14" i="1" l="1"/>
  <c r="D16" i="1" s="1"/>
  <c r="D43" i="1" l="1"/>
  <c r="D85" i="1" l="1"/>
  <c r="D87" i="1" s="1"/>
</calcChain>
</file>

<file path=xl/sharedStrings.xml><?xml version="1.0" encoding="utf-8"?>
<sst xmlns="http://schemas.openxmlformats.org/spreadsheetml/2006/main" count="102" uniqueCount="89">
  <si>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</si>
  <si>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</si>
  <si>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</si>
  <si>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</si>
  <si>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</si>
  <si>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</si>
  <si>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</si>
  <si>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</si>
  <si>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</si>
  <si>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</si>
  <si>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</si>
  <si>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</si>
  <si>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</si>
  <si>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</si>
  <si>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</si>
  <si>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</si>
  <si>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</si>
  <si>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</si>
  <si>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</si>
  <si>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</si>
  <si>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</si>
  <si>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</si>
  <si>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</si>
  <si>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</si>
  <si>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</si>
  <si>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</si>
  <si>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</si>
  <si>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</si>
  <si>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</si>
  <si>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</si>
  <si>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</si>
  <si>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</si>
  <si>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</si>
  <si>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</si>
  <si>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</si>
  <si>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</si>
  <si>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</si>
  <si>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</si>
  <si>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</si>
  <si>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</si>
  <si>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</si>
  <si>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</si>
  <si>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</si>
  <si>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</si>
  <si>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</si>
  <si>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</si>
  <si>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</si>
  <si>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</si>
  <si>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</si>
  <si>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</si>
  <si>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</si>
  <si>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</si>
  <si>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</si>
  <si>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</si>
  <si>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</si>
  <si>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</si>
  <si>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</si>
  <si>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</si>
  <si>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</si>
  <si>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</si>
  <si>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</si>
  <si>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</si>
  <si>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t xml:space="preserve">SALDO TOTAL CUENTAS CAIXABANK (incluida antigua </t>
    </r>
    <r>
      <rPr>
        <u/>
        <sz val="8"/>
        <color theme="1"/>
        <rFont val="Calibri"/>
        <family val="2"/>
        <scheme val="minor"/>
      </rPr>
      <t>BANKIA)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</si>
  <si>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</si>
  <si>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</si>
  <si>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mensual, y escuelas deportivas)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</si>
  <si>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 (abono trimestral, semestral y anual)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</si>
  <si>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 (Escuelas infantiles, escuela música y escuela PICA)</t>
    </r>
  </si>
  <si>
    <t>enero´22 atrasada</t>
  </si>
  <si>
    <t xml:space="preserve">febrero´22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</si>
  <si>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</si>
  <si>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enero´22 atrasada y trimestral</t>
  </si>
  <si>
    <t>diciembre ´21 atrasada</t>
  </si>
  <si>
    <t>Obligaciones Ejercicio 2020 y anteriores</t>
  </si>
  <si>
    <t>30% Obligaciones proveedores contabilizadas ptes. DE 2021</t>
  </si>
  <si>
    <t>Obligs. 2022 Ayto</t>
  </si>
  <si>
    <t>Obligs. 2022 OOAA</t>
  </si>
  <si>
    <t>70% Obligaciones OOAA proveedores contabilizadas ptes. DE 2021</t>
  </si>
  <si>
    <t>70% Obligaciones AYTO proveedores contabilizadas ptes. DE 2021</t>
  </si>
  <si>
    <t>30% Obligaciones OOAA proveedores contabilizadas ptes. DE 2021</t>
  </si>
  <si>
    <t>30% Facturas registradas y permitido contabilizar AYTO 2022</t>
  </si>
  <si>
    <t>PRP Provisionales</t>
  </si>
  <si>
    <t>NÓMINA (Ayto con antiguos OOAA)</t>
  </si>
  <si>
    <t>SS (Ayto con antiguos OOAA)</t>
  </si>
  <si>
    <t>participación sept. 138.287,24, oct. 125.105,96, nov. 109.710,06 y dic. 21 105.836,78; y Enero 2022 78.711</t>
  </si>
  <si>
    <t>Trimestral, semestral y anual 2022 atrasadas</t>
  </si>
  <si>
    <t>50% Facturas registradas y permitido contabilizar AYTO 2021</t>
  </si>
  <si>
    <t>50% Facturas registradas y permitido contabilizar OOAA 2021</t>
  </si>
  <si>
    <t>IVA Ayto. (incluido IVA antiguos OOAA)  (falta IVA Urbanismo)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</si>
</sst>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164" fontId="10" fillId="5" borderId="12" xfId="0" applyNumberFormat="1" applyFont="1" applyFill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31" fillId="0" borderId="0" xfId="0" applyFont="1" applyBorder="1" applyAlignment="1">
      <alignment horizontal="left"/>
    </xf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94"/>
  <sheetViews>
    <sheetView tabSelected="1" topLeftCell="A19" zoomScale="140" zoomScaleNormal="140" workbookViewId="0">
      <selection activeCell="C85" sqref="C85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9" t="s">
        <v>0</v>
      </c>
      <c r="B4" s="20"/>
      <c r="C4" s="20"/>
      <c r="D4" s="21">
        <v>44606</v>
      </c>
      <c r="F4" s="1"/>
    </row>
    <row r="5" spans="1:7" s="6" customFormat="1" ht="15.6">
      <c r="A5" s="26" t="s">
        <v>20</v>
      </c>
      <c r="B5" s="27"/>
      <c r="C5" s="22"/>
      <c r="D5" s="57">
        <v>93048864.219999999</v>
      </c>
      <c r="E5" s="93"/>
      <c r="F5" s="93"/>
    </row>
    <row r="6" spans="1:7" s="6" customFormat="1">
      <c r="A6" s="37" t="s">
        <v>18</v>
      </c>
      <c r="B6" s="23"/>
      <c r="C6" s="23"/>
      <c r="D6" s="42">
        <v>47103998.079999998</v>
      </c>
      <c r="E6" s="23"/>
      <c r="F6" s="23"/>
    </row>
    <row r="7" spans="1:7">
      <c r="A7" s="26" t="s">
        <v>19</v>
      </c>
      <c r="B7" s="28"/>
      <c r="C7" s="1"/>
      <c r="D7" s="55">
        <f>D5-D6</f>
        <v>45944866.140000001</v>
      </c>
      <c r="E7" s="1"/>
      <c r="F7" s="1"/>
    </row>
    <row r="8" spans="1:7" ht="10.95" customHeight="1">
      <c r="A8" s="66" t="s">
        <v>62</v>
      </c>
      <c r="B8" s="43"/>
      <c r="C8" s="94">
        <v>13508122.34</v>
      </c>
      <c r="D8" s="1"/>
      <c r="F8" s="1"/>
      <c r="G8" s="1"/>
    </row>
    <row r="9" spans="1:7" ht="11.4" customHeight="1">
      <c r="A9" s="65" t="s">
        <v>64</v>
      </c>
      <c r="B9" s="44"/>
      <c r="C9" s="95">
        <v>396215.73</v>
      </c>
      <c r="D9" s="1"/>
      <c r="E9" s="1"/>
      <c r="F9" s="1"/>
      <c r="G9" s="1"/>
    </row>
    <row r="10" spans="1:7" ht="11.4" customHeight="1">
      <c r="A10" s="64" t="s">
        <v>61</v>
      </c>
      <c r="B10" s="45"/>
      <c r="C10" s="46">
        <f>SUM(C8-C9)</f>
        <v>13111906.609999999</v>
      </c>
      <c r="D10" s="1"/>
      <c r="E10" s="1"/>
      <c r="F10" s="1"/>
    </row>
    <row r="11" spans="1:7" ht="11.4" customHeight="1">
      <c r="A11" s="105" t="s">
        <v>45</v>
      </c>
      <c r="B11" s="106"/>
      <c r="C11" s="86">
        <v>0</v>
      </c>
      <c r="D11" s="1"/>
      <c r="E11" s="1"/>
      <c r="F11" s="1"/>
    </row>
    <row r="12" spans="1:7" ht="11.4" customHeight="1">
      <c r="A12" s="107" t="s">
        <v>36</v>
      </c>
      <c r="B12" s="108"/>
      <c r="C12" s="87"/>
      <c r="D12" s="1" t="s">
        <v>59</v>
      </c>
      <c r="E12" s="1"/>
      <c r="F12" s="1"/>
    </row>
    <row r="13" spans="1:7" ht="19.2" customHeight="1">
      <c r="A13" s="109" t="s">
        <v>21</v>
      </c>
      <c r="B13" s="110"/>
      <c r="C13" s="61">
        <f>C10+C12-C11</f>
        <v>13111906.609999999</v>
      </c>
      <c r="D13" s="1"/>
      <c r="E13" s="1"/>
      <c r="F13" s="1"/>
    </row>
    <row r="14" spans="1:7">
      <c r="A14" s="113" t="s">
        <v>13</v>
      </c>
      <c r="B14" s="113"/>
      <c r="C14" s="113"/>
      <c r="D14" s="47">
        <f>D7</f>
        <v>45944866.140000001</v>
      </c>
      <c r="E14" s="1"/>
      <c r="F14" s="1" t="s">
        <v>10</v>
      </c>
    </row>
    <row r="15" spans="1:7">
      <c r="A15" s="1"/>
      <c r="E15" s="1"/>
      <c r="F15" s="1"/>
    </row>
    <row r="16" spans="1:7" s="30" customFormat="1">
      <c r="A16" s="114" t="s">
        <v>14</v>
      </c>
      <c r="B16" s="115"/>
      <c r="C16" s="115"/>
      <c r="D16" s="48">
        <f>D14</f>
        <v>45944866.140000001</v>
      </c>
      <c r="E16" s="29"/>
      <c r="F16" s="29"/>
    </row>
    <row r="17" spans="1:10">
      <c r="A17" s="1"/>
      <c r="B17" s="116" t="s">
        <v>1</v>
      </c>
      <c r="C17" s="116"/>
      <c r="D17" s="9">
        <f>SUM(C18:C40)</f>
        <v>6261125.4900000002</v>
      </c>
      <c r="E17" s="8"/>
      <c r="F17" s="8"/>
    </row>
    <row r="18" spans="1:10">
      <c r="A18" s="1" t="s">
        <v>30</v>
      </c>
      <c r="B18" s="1"/>
      <c r="C18" s="7">
        <v>482588.21</v>
      </c>
      <c r="D18" s="59" t="s">
        <v>54</v>
      </c>
      <c r="E18" s="60"/>
      <c r="F18" s="1"/>
      <c r="J18" s="3"/>
    </row>
    <row r="19" spans="1:10">
      <c r="A19" s="1" t="s">
        <v>29</v>
      </c>
      <c r="B19" s="1"/>
      <c r="C19" s="7">
        <v>420000</v>
      </c>
      <c r="D19" s="59"/>
      <c r="E19" s="60"/>
      <c r="F19" s="1"/>
      <c r="J19" s="3"/>
    </row>
    <row r="20" spans="1:10">
      <c r="A20" s="1" t="s">
        <v>31</v>
      </c>
      <c r="B20" s="1"/>
      <c r="C20" s="7"/>
      <c r="D20" s="59"/>
      <c r="E20" s="1"/>
      <c r="F20" s="1"/>
      <c r="J20" s="3"/>
    </row>
    <row r="21" spans="1:10">
      <c r="A21" s="1" t="s">
        <v>32</v>
      </c>
      <c r="B21" s="1"/>
      <c r="C21" s="7"/>
      <c r="D21" s="59"/>
      <c r="E21" s="1"/>
      <c r="F21" s="1"/>
      <c r="J21" s="3"/>
    </row>
    <row r="22" spans="1:10">
      <c r="A22" s="1" t="s">
        <v>8</v>
      </c>
      <c r="B22" s="1"/>
      <c r="C22" s="7"/>
      <c r="D22" s="98"/>
      <c r="E22" s="1"/>
      <c r="F22" s="1"/>
      <c r="J22" s="4"/>
    </row>
    <row r="23" spans="1:10">
      <c r="A23" s="1" t="s">
        <v>65</v>
      </c>
      <c r="B23" s="1"/>
      <c r="C23" s="7">
        <v>19528.38</v>
      </c>
      <c r="D23" s="56" t="s">
        <v>72</v>
      </c>
      <c r="E23" s="1"/>
      <c r="F23" s="1"/>
      <c r="J23" s="4"/>
    </row>
    <row r="24" spans="1:10">
      <c r="A24" s="1" t="s">
        <v>65</v>
      </c>
      <c r="B24" s="1"/>
      <c r="C24" s="7">
        <v>244812.24</v>
      </c>
      <c r="D24" s="56" t="s">
        <v>68</v>
      </c>
      <c r="E24" s="1"/>
      <c r="F24" s="1"/>
      <c r="J24" s="4"/>
    </row>
    <row r="25" spans="1:10">
      <c r="A25" s="1" t="s">
        <v>65</v>
      </c>
      <c r="B25" s="1"/>
      <c r="C25" s="7">
        <v>97252.03</v>
      </c>
      <c r="D25" s="92" t="s">
        <v>69</v>
      </c>
      <c r="E25" s="1"/>
      <c r="F25" s="1"/>
      <c r="J25" s="4"/>
    </row>
    <row r="26" spans="1:10">
      <c r="A26" s="1" t="s">
        <v>66</v>
      </c>
      <c r="B26" s="1"/>
      <c r="C26" s="7">
        <v>686953.13</v>
      </c>
      <c r="D26" s="56" t="s">
        <v>85</v>
      </c>
      <c r="E26" s="1"/>
      <c r="F26" s="1"/>
      <c r="J26" s="4"/>
    </row>
    <row r="27" spans="1:10">
      <c r="A27" s="1" t="s">
        <v>67</v>
      </c>
      <c r="B27" s="1"/>
      <c r="C27" s="7">
        <v>144214.75</v>
      </c>
      <c r="D27" s="56" t="s">
        <v>71</v>
      </c>
      <c r="E27" s="1"/>
      <c r="F27" s="1"/>
      <c r="J27" s="4"/>
    </row>
    <row r="28" spans="1:10">
      <c r="A28" s="1" t="s">
        <v>67</v>
      </c>
      <c r="B28" s="1"/>
      <c r="C28" s="7">
        <v>74023.509999999995</v>
      </c>
      <c r="D28" s="92" t="s">
        <v>69</v>
      </c>
      <c r="E28" s="1"/>
      <c r="F28" s="1"/>
      <c r="J28" s="4"/>
    </row>
    <row r="29" spans="1:10">
      <c r="A29" s="1" t="s">
        <v>70</v>
      </c>
      <c r="B29" s="1"/>
      <c r="C29" s="7">
        <v>7064.9</v>
      </c>
      <c r="D29" s="56" t="s">
        <v>68</v>
      </c>
      <c r="E29" s="1"/>
      <c r="F29" s="1"/>
      <c r="J29" s="4"/>
    </row>
    <row r="30" spans="1:10">
      <c r="A30" s="1" t="s">
        <v>70</v>
      </c>
      <c r="B30" s="1"/>
      <c r="C30" s="7">
        <v>13237.6</v>
      </c>
      <c r="D30" s="92" t="s">
        <v>69</v>
      </c>
      <c r="E30" s="1"/>
      <c r="F30" s="1"/>
      <c r="J30" s="4"/>
    </row>
    <row r="31" spans="1:10">
      <c r="A31" s="1" t="s">
        <v>22</v>
      </c>
      <c r="B31" s="1"/>
      <c r="C31" s="7">
        <v>50000</v>
      </c>
      <c r="D31" s="59"/>
      <c r="E31" s="60"/>
      <c r="F31" s="1"/>
      <c r="J31" s="3"/>
    </row>
    <row r="32" spans="1:10">
      <c r="A32" s="1" t="s">
        <v>23</v>
      </c>
      <c r="B32" s="1"/>
      <c r="C32" s="7">
        <v>20000</v>
      </c>
      <c r="D32" s="56"/>
      <c r="E32" s="1"/>
      <c r="F32" s="1"/>
      <c r="J32" s="3"/>
    </row>
    <row r="33" spans="1:10">
      <c r="A33" s="1" t="s">
        <v>7</v>
      </c>
      <c r="B33" s="1"/>
      <c r="C33" s="7"/>
      <c r="D33" s="1"/>
      <c r="E33" s="1"/>
      <c r="F33" s="1"/>
      <c r="J33" s="4"/>
    </row>
    <row r="34" spans="1:10">
      <c r="A34" s="1" t="s">
        <v>48</v>
      </c>
      <c r="B34" s="1"/>
      <c r="C34" s="7">
        <v>57845.760000000002</v>
      </c>
      <c r="D34" s="1"/>
      <c r="E34" s="1"/>
      <c r="F34" s="1"/>
      <c r="J34" s="4"/>
    </row>
    <row r="35" spans="1:10">
      <c r="A35" s="1" t="s">
        <v>37</v>
      </c>
      <c r="B35" s="1"/>
      <c r="C35" s="7"/>
      <c r="D35" s="98"/>
      <c r="E35" s="60"/>
      <c r="F35" s="1"/>
      <c r="J35" s="3"/>
    </row>
    <row r="36" spans="1:10">
      <c r="A36" s="1" t="s">
        <v>63</v>
      </c>
      <c r="B36" s="1"/>
      <c r="C36" s="7">
        <v>95000</v>
      </c>
      <c r="D36" s="59"/>
      <c r="E36" s="60"/>
      <c r="F36" s="1"/>
      <c r="J36" s="3"/>
    </row>
    <row r="37" spans="1:10">
      <c r="A37" s="1" t="s">
        <v>9</v>
      </c>
      <c r="B37" s="1" t="s">
        <v>10</v>
      </c>
      <c r="C37" s="7">
        <v>700000</v>
      </c>
      <c r="D37" s="62"/>
      <c r="E37" s="1"/>
      <c r="F37" s="1"/>
      <c r="J37" s="4"/>
    </row>
    <row r="38" spans="1:10">
      <c r="A38" s="68" t="s">
        <v>33</v>
      </c>
      <c r="B38" s="1"/>
      <c r="C38" s="7">
        <v>3042676.12</v>
      </c>
      <c r="D38" s="62"/>
      <c r="E38" s="1"/>
      <c r="F38" s="1"/>
      <c r="J38" s="4"/>
    </row>
    <row r="39" spans="1:10">
      <c r="A39" s="68" t="s">
        <v>38</v>
      </c>
      <c r="B39" s="1"/>
      <c r="C39" s="7"/>
      <c r="D39" s="62"/>
      <c r="E39" s="1"/>
      <c r="F39" s="1"/>
      <c r="J39" s="4"/>
    </row>
    <row r="40" spans="1:10">
      <c r="A40" s="68" t="s">
        <v>43</v>
      </c>
      <c r="B40" s="1"/>
      <c r="C40" s="7">
        <v>105928.86</v>
      </c>
      <c r="D40" s="62"/>
      <c r="E40" s="1"/>
      <c r="F40" s="1"/>
      <c r="J40" s="4"/>
    </row>
    <row r="41" spans="1:10">
      <c r="A41" s="68" t="s">
        <v>58</v>
      </c>
      <c r="B41" s="1"/>
      <c r="C41" s="7"/>
      <c r="D41" s="62"/>
      <c r="E41" s="1"/>
      <c r="F41" s="1"/>
      <c r="J41" s="4"/>
    </row>
    <row r="42" spans="1:10" s="34" customFormat="1" ht="9.6" customHeight="1">
      <c r="A42" s="111" t="s">
        <v>12</v>
      </c>
      <c r="B42" s="111"/>
      <c r="C42" s="111"/>
      <c r="D42" s="63"/>
      <c r="I42" s="35"/>
    </row>
    <row r="43" spans="1:10" ht="9.6" customHeight="1">
      <c r="A43" s="111"/>
      <c r="B43" s="111"/>
      <c r="C43" s="111"/>
      <c r="D43" s="51">
        <f>SUM(D16:D34)</f>
        <v>52205991.630000003</v>
      </c>
      <c r="E43" s="1"/>
      <c r="I43" s="4"/>
    </row>
    <row r="44" spans="1:10" s="6" customFormat="1" ht="9.6" customHeight="1">
      <c r="A44" s="31"/>
      <c r="B44" s="31"/>
      <c r="C44" s="31"/>
      <c r="D44" s="32"/>
      <c r="E44" s="23"/>
      <c r="I44" s="33"/>
    </row>
    <row r="45" spans="1:10" ht="14.4" customHeight="1">
      <c r="A45" s="1"/>
      <c r="B45" s="112" t="s">
        <v>2</v>
      </c>
      <c r="C45" s="112"/>
      <c r="D45" s="52">
        <f>C46+C68+C69+C70+C71+C72+C73+C74+C75+C76+C77+C78+C79+C80+C81+C82+C83+C84</f>
        <v>19873900.956</v>
      </c>
      <c r="E45" s="1"/>
      <c r="I45" s="2"/>
    </row>
    <row r="46" spans="1:10" ht="12" customHeight="1">
      <c r="A46" s="11" t="s">
        <v>16</v>
      </c>
      <c r="B46" s="12"/>
      <c r="C46" s="49">
        <f>SUM(B47:B67)</f>
        <v>14355804.705999998</v>
      </c>
      <c r="D46" s="1"/>
      <c r="E46" s="1"/>
    </row>
    <row r="47" spans="1:10">
      <c r="A47" s="69" t="s">
        <v>3</v>
      </c>
      <c r="B47" s="70">
        <v>142156.47</v>
      </c>
      <c r="C47" s="102" t="s">
        <v>75</v>
      </c>
      <c r="D47" s="104"/>
      <c r="E47" s="104"/>
    </row>
    <row r="48" spans="1:10">
      <c r="A48" s="69"/>
      <c r="B48" s="70">
        <v>89809.03</v>
      </c>
      <c r="C48" s="102" t="s">
        <v>76</v>
      </c>
      <c r="D48" s="96" t="s">
        <v>10</v>
      </c>
      <c r="E48" s="96"/>
    </row>
    <row r="49" spans="1:5">
      <c r="A49" s="73"/>
      <c r="D49" s="72"/>
      <c r="E49" s="72"/>
    </row>
    <row r="50" spans="1:5">
      <c r="A50" s="69"/>
      <c r="B50" s="97"/>
      <c r="C50" s="71"/>
      <c r="D50" s="72"/>
      <c r="E50" s="72"/>
    </row>
    <row r="51" spans="1:5">
      <c r="A51" s="99" t="s">
        <v>50</v>
      </c>
      <c r="B51" s="101">
        <f>70%*4395366.55</f>
        <v>3076756.5849999995</v>
      </c>
      <c r="C51" s="102" t="s">
        <v>78</v>
      </c>
      <c r="D51" s="72"/>
      <c r="E51" s="72"/>
    </row>
    <row r="52" spans="1:5">
      <c r="A52" s="69"/>
      <c r="B52" s="101">
        <f>70%*2428610.1</f>
        <v>1700027.07</v>
      </c>
      <c r="C52" s="102" t="s">
        <v>77</v>
      </c>
      <c r="D52" s="72"/>
      <c r="E52" s="72"/>
    </row>
    <row r="53" spans="1:5">
      <c r="B53" s="97">
        <v>1050649.1299999999</v>
      </c>
      <c r="C53" s="71" t="s">
        <v>81</v>
      </c>
      <c r="D53" s="72"/>
      <c r="E53" s="72"/>
    </row>
    <row r="54" spans="1:5">
      <c r="A54" s="99" t="s">
        <v>51</v>
      </c>
      <c r="B54" s="101">
        <f>30%*4395366.55</f>
        <v>1318609.9649999999</v>
      </c>
      <c r="C54" s="102" t="s">
        <v>74</v>
      </c>
      <c r="D54" s="72"/>
      <c r="E54" s="103"/>
    </row>
    <row r="55" spans="1:5">
      <c r="B55" s="101">
        <f>30%*2428610.1</f>
        <v>728583.03</v>
      </c>
      <c r="C55" s="102" t="s">
        <v>79</v>
      </c>
      <c r="D55" s="72"/>
      <c r="E55" s="72"/>
    </row>
    <row r="56" spans="1:5">
      <c r="A56" s="99" t="s">
        <v>4</v>
      </c>
      <c r="B56" s="101">
        <v>590705.66</v>
      </c>
      <c r="C56" s="102" t="s">
        <v>44</v>
      </c>
      <c r="D56" s="100"/>
      <c r="E56" s="100"/>
    </row>
    <row r="57" spans="1:5">
      <c r="A57" s="13"/>
      <c r="B57" s="97">
        <f>50%*3021611.73</f>
        <v>1510805.865</v>
      </c>
      <c r="C57" s="71" t="s">
        <v>86</v>
      </c>
      <c r="D57" s="100"/>
      <c r="E57" s="72"/>
    </row>
    <row r="58" spans="1:5">
      <c r="A58" s="13"/>
      <c r="B58" s="97">
        <f>50%*38100.79</f>
        <v>19050.395</v>
      </c>
      <c r="C58" s="71" t="s">
        <v>87</v>
      </c>
      <c r="D58" s="100"/>
      <c r="E58" s="72"/>
    </row>
    <row r="59" spans="1:5">
      <c r="A59" s="13"/>
      <c r="B59" s="97">
        <f>30%*5912959.32</f>
        <v>1773887.7960000001</v>
      </c>
      <c r="C59" s="71" t="s">
        <v>80</v>
      </c>
      <c r="D59" s="100"/>
      <c r="E59" s="72"/>
    </row>
    <row r="60" spans="1:5">
      <c r="B60" s="58">
        <f>2%*104508867.5</f>
        <v>2090177.35</v>
      </c>
      <c r="C60" s="23" t="s">
        <v>42</v>
      </c>
      <c r="D60" s="72"/>
      <c r="E60" s="72"/>
    </row>
    <row r="61" spans="1:5">
      <c r="A61" s="73"/>
      <c r="B61" s="74"/>
      <c r="C61" s="74"/>
      <c r="D61" s="75"/>
      <c r="E61" s="75"/>
    </row>
    <row r="62" spans="1:5">
      <c r="A62" s="76" t="s">
        <v>73</v>
      </c>
      <c r="B62" s="77">
        <v>34586.36</v>
      </c>
      <c r="C62" s="78"/>
      <c r="D62" s="79"/>
      <c r="E62" s="79"/>
    </row>
    <row r="63" spans="1:5">
      <c r="A63" s="80" t="s">
        <v>11</v>
      </c>
      <c r="B63" s="81"/>
      <c r="C63" s="82"/>
      <c r="D63" s="79"/>
      <c r="E63" s="79"/>
    </row>
    <row r="64" spans="1:5">
      <c r="A64" s="76" t="s">
        <v>28</v>
      </c>
      <c r="B64" s="81">
        <v>30000</v>
      </c>
      <c r="C64" s="82" t="s">
        <v>10</v>
      </c>
      <c r="D64" s="79"/>
      <c r="E64" s="79"/>
    </row>
    <row r="65" spans="1:6">
      <c r="A65" s="83" t="s">
        <v>35</v>
      </c>
      <c r="B65" s="81">
        <v>150000</v>
      </c>
      <c r="C65" s="84"/>
      <c r="D65" s="85"/>
      <c r="E65" s="85"/>
    </row>
    <row r="66" spans="1:6">
      <c r="A66" s="76" t="s">
        <v>46</v>
      </c>
      <c r="B66" s="81">
        <v>50000</v>
      </c>
      <c r="C66" s="82"/>
      <c r="D66" s="79"/>
      <c r="E66" s="79"/>
    </row>
    <row r="67" spans="1:6" ht="10.199999999999999" customHeight="1">
      <c r="A67" s="76" t="s">
        <v>39</v>
      </c>
      <c r="B67" s="81"/>
      <c r="C67" s="82"/>
      <c r="D67" s="79"/>
      <c r="E67" s="79"/>
    </row>
    <row r="68" spans="1:6">
      <c r="A68" s="17" t="s">
        <v>55</v>
      </c>
      <c r="B68" s="15"/>
      <c r="C68" s="67">
        <v>138287.24</v>
      </c>
      <c r="D68" s="1" t="s">
        <v>84</v>
      </c>
      <c r="E68" s="1"/>
    </row>
    <row r="69" spans="1:6" ht="11.4" customHeight="1">
      <c r="A69" s="15" t="s">
        <v>17</v>
      </c>
      <c r="B69" s="16"/>
      <c r="C69" s="67">
        <v>767692.33</v>
      </c>
      <c r="D69" s="1" t="s">
        <v>57</v>
      </c>
      <c r="E69" s="1"/>
    </row>
    <row r="70" spans="1:6" ht="11.4" customHeight="1">
      <c r="A70" s="15" t="s">
        <v>52</v>
      </c>
      <c r="B70" s="16"/>
      <c r="C70" s="50">
        <v>240000</v>
      </c>
      <c r="D70" s="24" t="s">
        <v>88</v>
      </c>
      <c r="E70" s="1"/>
    </row>
    <row r="71" spans="1:6" ht="11.25" customHeight="1">
      <c r="A71" s="15" t="s">
        <v>5</v>
      </c>
      <c r="B71" s="16"/>
      <c r="C71" s="50">
        <v>2800000</v>
      </c>
      <c r="D71" s="92" t="s">
        <v>82</v>
      </c>
    </row>
    <row r="72" spans="1:6" ht="11.25" customHeight="1">
      <c r="A72" s="15" t="s">
        <v>60</v>
      </c>
      <c r="B72" s="16"/>
      <c r="C72" s="50"/>
      <c r="D72" s="92"/>
    </row>
    <row r="73" spans="1:6" ht="11.25" customHeight="1">
      <c r="A73" s="15" t="s">
        <v>53</v>
      </c>
      <c r="B73" s="16"/>
      <c r="C73" s="50"/>
      <c r="D73" s="92"/>
    </row>
    <row r="74" spans="1:6" ht="10.5" customHeight="1">
      <c r="A74" s="15" t="s">
        <v>41</v>
      </c>
      <c r="B74" s="16"/>
      <c r="C74" s="50"/>
      <c r="D74" s="56"/>
    </row>
    <row r="75" spans="1:6" ht="10.5" customHeight="1">
      <c r="A75" s="17" t="s">
        <v>6</v>
      </c>
      <c r="B75" s="16"/>
      <c r="C75" s="50">
        <v>1400000</v>
      </c>
      <c r="D75" s="92" t="s">
        <v>83</v>
      </c>
      <c r="E75" s="1"/>
      <c r="F75" s="88"/>
    </row>
    <row r="76" spans="1:6" ht="10.95" customHeight="1">
      <c r="A76" s="17" t="s">
        <v>15</v>
      </c>
      <c r="B76" s="18"/>
      <c r="C76" s="49"/>
      <c r="D76" s="92"/>
      <c r="E76" s="89"/>
    </row>
    <row r="77" spans="1:6" s="6" customFormat="1" ht="10.95" customHeight="1">
      <c r="A77" s="5"/>
      <c r="B77" s="14"/>
      <c r="C77" s="23"/>
      <c r="D77"/>
      <c r="E77" s="89"/>
    </row>
    <row r="78" spans="1:6" ht="10.95" customHeight="1">
      <c r="A78" s="17" t="s">
        <v>34</v>
      </c>
      <c r="B78" s="18"/>
      <c r="C78" s="67">
        <v>172116.68</v>
      </c>
      <c r="D78" s="6"/>
      <c r="E78" s="89"/>
    </row>
    <row r="79" spans="1:6">
      <c r="A79" s="17" t="s">
        <v>27</v>
      </c>
      <c r="B79" s="18"/>
      <c r="C79" s="49"/>
      <c r="D79" s="23"/>
      <c r="E79" s="89"/>
    </row>
    <row r="80" spans="1:6">
      <c r="A80" s="17" t="s">
        <v>40</v>
      </c>
      <c r="B80" s="18"/>
      <c r="C80" s="49"/>
      <c r="D80" s="23"/>
      <c r="E80" s="49"/>
    </row>
    <row r="81" spans="1:5">
      <c r="A81" s="17" t="s">
        <v>47</v>
      </c>
      <c r="B81" s="18"/>
      <c r="C81" s="49"/>
      <c r="D81" s="90"/>
    </row>
    <row r="82" spans="1:5">
      <c r="A82" s="17" t="s">
        <v>49</v>
      </c>
      <c r="B82" s="18"/>
      <c r="C82" s="91"/>
    </row>
    <row r="83" spans="1:5">
      <c r="A83" s="17" t="s">
        <v>56</v>
      </c>
      <c r="B83" s="18"/>
      <c r="C83" s="49"/>
    </row>
    <row r="84" spans="1:5">
      <c r="A84" s="17" t="s">
        <v>24</v>
      </c>
      <c r="B84" s="18"/>
      <c r="C84" s="49"/>
      <c r="D84" s="23"/>
      <c r="E84" s="10"/>
    </row>
    <row r="85" spans="1:5">
      <c r="A85" s="41" t="s">
        <v>26</v>
      </c>
      <c r="B85" s="41"/>
      <c r="C85" s="25"/>
      <c r="D85" s="53">
        <f>D43-D45</f>
        <v>32332090.674000002</v>
      </c>
    </row>
    <row r="87" spans="1:5">
      <c r="A87" s="38"/>
      <c r="B87" s="38"/>
      <c r="C87" s="39" t="s">
        <v>25</v>
      </c>
      <c r="D87" s="54">
        <f>D85+D6</f>
        <v>79436088.754000008</v>
      </c>
    </row>
    <row r="88" spans="1:5">
      <c r="A88" s="36"/>
      <c r="B88" s="10"/>
      <c r="C88" s="10"/>
      <c r="D88" s="40"/>
    </row>
    <row r="89" spans="1:5">
      <c r="B89" t="s">
        <v>10</v>
      </c>
    </row>
    <row r="94" spans="1:5">
      <c r="E94" t="s">
        <v>10</v>
      </c>
    </row>
  </sheetData>
  <mergeCells count="9">
    <mergeCell ref="D47:E47"/>
    <mergeCell ref="A11:B11"/>
    <mergeCell ref="A12:B12"/>
    <mergeCell ref="A13:B13"/>
    <mergeCell ref="A42:C43"/>
    <mergeCell ref="B45:C45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2022-01-11T14:45:06Z</cp:lastPrinted>
  <dcterms:created xsi:type="dcterms:W3CDTF">2019-10-11T07:51:54Z</dcterms:created>
  <dcterms:modified xsi:type="dcterms:W3CDTF">2022-02-14T20:52:35Z</dcterms:modified>
</cp:coreProperties>
</file>