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6" windowWidth="10212" windowHeight="921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Hoja1!$A$1:$E$97</definedName>
  </definedNames>
  <calcPr calcId="145621"/>
</workbook>
</file>

<file path=xl/calcChain.xml><?xml version="1.0" encoding="utf-8"?>
<calcChain xmlns="http://schemas.openxmlformats.org/spreadsheetml/2006/main">
  <c r="B50" i="1" l="1"/>
  <c r="B49" i="1"/>
  <c r="B45" i="1"/>
  <c r="B43" i="1"/>
  <c r="C67" i="1" l="1"/>
  <c r="C60" i="1"/>
  <c r="C38" i="1"/>
  <c r="D37" i="1" l="1"/>
  <c r="D17" i="1"/>
  <c r="C10" i="1" l="1"/>
  <c r="C13" i="1" s="1"/>
  <c r="D7" i="1" l="1"/>
  <c r="D14" i="1" l="1"/>
  <c r="D16" i="1" s="1"/>
  <c r="D35" i="1" l="1"/>
  <c r="D95" i="1" l="1"/>
  <c r="D97" i="1" s="1"/>
</calcChain>
</file>

<file path=xl/sharedStrings.xml><?xml version="1.0" encoding="utf-8"?>
<sst xmlns="http://schemas.openxmlformats.org/spreadsheetml/2006/main" count="106" uniqueCount="93">
  <si>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</si>
  <si>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</si>
  <si>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</si>
  <si>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</si>
  <si>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</si>
  <si>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</si>
  <si>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</si>
  <si>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</si>
  <si>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</si>
  <si>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</si>
  <si>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</si>
  <si>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</si>
  <si>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</si>
  <si>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</si>
  <si>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</si>
  <si>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</si>
  <si>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</si>
  <si>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</si>
  <si>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</si>
  <si>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</si>
  <si>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</si>
  <si>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</si>
  <si>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</si>
  <si>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</si>
  <si>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</si>
  <si>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</si>
  <si>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</si>
  <si>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</si>
  <si>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</si>
  <si>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</si>
  <si>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</si>
  <si>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</si>
  <si>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</si>
  <si>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</si>
  <si>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</si>
  <si>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</si>
  <si>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</si>
  <si>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</si>
  <si>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</si>
  <si>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</si>
  <si>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</si>
  <si>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</si>
  <si>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</si>
  <si>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</si>
  <si>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</si>
  <si>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</si>
  <si>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</si>
  <si>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</si>
  <si>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</si>
  <si>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</si>
  <si>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</si>
  <si>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</si>
  <si>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</si>
  <si>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</si>
  <si>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</si>
  <si>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</si>
  <si>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</si>
  <si>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</si>
  <si>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</si>
  <si>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t xml:space="preserve">APORTACIONES CAPITAL 2020 OOAA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</si>
  <si>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</si>
  <si>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</si>
  <si>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</si>
  <si>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</si>
  <si>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</si>
  <si>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70% Obligaciones proveedores contabilizadas ptes.</t>
  </si>
  <si>
    <t xml:space="preserve">30% Obligaciones proveedores contabilizadas ptes. </t>
  </si>
  <si>
    <t>FAS SEMESTRAL</t>
  </si>
  <si>
    <t>NÓMINA con incrm. 0,9%</t>
  </si>
  <si>
    <t xml:space="preserve">BANCO SABADELL 2020: K Inicial 4.456.273,75 </t>
  </si>
  <si>
    <t>restados 20.000 por devoluciones</t>
  </si>
  <si>
    <t>30% Facturas registradas y permitido contabilizar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</si>
  <si>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</si>
  <si>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</si>
  <si>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</si>
  <si>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</si>
  <si>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t>PSC 2ª parte mes previo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</si>
  <si>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</si>
  <si>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</si>
  <si>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PRP Provsionales (suspendido ILUNION)</t>
  </si>
  <si>
    <t>amoritzación extra y total préstamo B. Sabadell</t>
  </si>
  <si>
    <t>participación julio 21</t>
  </si>
  <si>
    <t>Reclasificación Policía Local 2018</t>
  </si>
  <si>
    <t>NÓMINA extraordinaria</t>
  </si>
  <si>
    <t>Pagos reales 3-12-21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</si>
  <si>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</si>
  <si>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t xml:space="preserve">SALDO TOTAL CUENTAS CAIXABANK (incluida antigua </t>
    </r>
    <r>
      <rPr>
        <u/>
        <sz val="8"/>
        <color theme="1"/>
        <rFont val="Calibri"/>
        <family val="2"/>
        <scheme val="minor"/>
      </rPr>
      <t>BANKIA)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</si>
  <si>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</si>
  <si>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Aplazados 20 dic</t>
  </si>
  <si>
    <t>Transferencia Lease Plan 20-30 dic</t>
  </si>
  <si>
    <r>
      <t xml:space="preserve">(Aportación mes corriente 2021) </t>
    </r>
    <r>
      <rPr>
        <b/>
        <i/>
        <sz val="8"/>
        <color rgb="FFC00000"/>
        <rFont val="Calibri"/>
        <family val="2"/>
        <scheme val="minor"/>
      </rPr>
      <t>PTE. CONFIRMAR</t>
    </r>
  </si>
  <si>
    <t>sólo IVA Ayto. (falta IVA Urbanismo)</t>
  </si>
  <si>
    <t>participación agosto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</si>
</sst>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0" fontId="21" fillId="0" borderId="0" xfId="0" applyFont="1" applyAlignment="1">
      <alignment horizontal="center"/>
    </xf>
    <xf numFmtId="164" fontId="10" fillId="5" borderId="0" xfId="0" applyNumberFormat="1" applyFont="1" applyFill="1"/>
    <xf numFmtId="0" fontId="22" fillId="0" borderId="0" xfId="0" applyFont="1"/>
    <xf numFmtId="0" fontId="23" fillId="0" borderId="0" xfId="0" applyFont="1"/>
    <xf numFmtId="7" fontId="19" fillId="7" borderId="11" xfId="0" applyNumberFormat="1" applyFont="1" applyFill="1" applyBorder="1"/>
    <xf numFmtId="0" fontId="22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164" fontId="10" fillId="5" borderId="10" xfId="0" applyNumberFormat="1" applyFont="1" applyFill="1" applyBorder="1"/>
    <xf numFmtId="0" fontId="0" fillId="0" borderId="10" xfId="0" applyBorder="1"/>
    <xf numFmtId="0" fontId="2" fillId="0" borderId="10" xfId="0" applyFont="1" applyBorder="1"/>
    <xf numFmtId="0" fontId="2" fillId="5" borderId="10" xfId="0" applyFont="1" applyFill="1" applyBorder="1"/>
    <xf numFmtId="164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0" fontId="6" fillId="0" borderId="12" xfId="0" applyFont="1" applyBorder="1"/>
    <xf numFmtId="164" fontId="10" fillId="5" borderId="12" xfId="0" applyNumberFormat="1" applyFont="1" applyFill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6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164" fontId="8" fillId="5" borderId="9" xfId="1" applyNumberFormat="1" applyFont="1" applyFill="1" applyBorder="1" applyAlignment="1"/>
    <xf numFmtId="164" fontId="18" fillId="5" borderId="8" xfId="0" applyNumberFormat="1" applyFont="1" applyFill="1" applyBorder="1"/>
    <xf numFmtId="164" fontId="28" fillId="5" borderId="8" xfId="0" applyNumberFormat="1" applyFont="1" applyFill="1" applyBorder="1"/>
    <xf numFmtId="0" fontId="29" fillId="0" borderId="0" xfId="0" applyFont="1"/>
    <xf numFmtId="0" fontId="30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0" fontId="6" fillId="0" borderId="0" xfId="0" applyFont="1" applyAlignment="1">
      <alignment horizontal="left"/>
    </xf>
    <xf numFmtId="164" fontId="10" fillId="0" borderId="0" xfId="0" applyNumberFormat="1" applyFont="1" applyFill="1" applyBorder="1"/>
    <xf numFmtId="4" fontId="2" fillId="0" borderId="0" xfId="0" applyNumberFormat="1" applyFont="1"/>
    <xf numFmtId="3" fontId="2" fillId="0" borderId="0" xfId="0" applyNumberFormat="1" applyFont="1"/>
    <xf numFmtId="4" fontId="30" fillId="0" borderId="0" xfId="0" applyNumberFormat="1" applyFont="1" applyFill="1" applyAlignment="1" applyProtection="1">
      <alignment horizontal="left" vertical="top" wrapText="1"/>
    </xf>
    <xf numFmtId="8" fontId="18" fillId="5" borderId="0" xfId="0" applyNumberFormat="1" applyFont="1" applyFill="1"/>
    <xf numFmtId="0" fontId="28" fillId="0" borderId="0" xfId="0" applyFont="1"/>
    <xf numFmtId="0" fontId="6" fillId="5" borderId="0" xfId="0" applyFont="1" applyFill="1" applyAlignment="1">
      <alignment horizontal="center"/>
    </xf>
    <xf numFmtId="0" fontId="33" fillId="0" borderId="0" xfId="0" applyFont="1"/>
    <xf numFmtId="7" fontId="34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32" fillId="0" borderId="0" xfId="0" applyFont="1" applyBorder="1" applyAlignment="1">
      <alignment horizontal="left"/>
    </xf>
    <xf numFmtId="164" fontId="10" fillId="5" borderId="0" xfId="0" applyNumberFormat="1" applyFont="1" applyFill="1" applyBorder="1"/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2" fillId="0" borderId="0" xfId="0" applyFont="1" applyBorder="1" applyAlignment="1">
      <alignment horizontal="left"/>
    </xf>
    <xf numFmtId="0" fontId="8" fillId="2" borderId="1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04"/>
  <sheetViews>
    <sheetView tabSelected="1" topLeftCell="A70" zoomScale="110" zoomScaleNormal="110" workbookViewId="0">
      <selection activeCell="D92" sqref="D92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17</v>
      </c>
    </row>
    <row r="4" spans="1:7" ht="13.95" customHeight="1">
      <c r="A4" s="19" t="s">
        <v>0</v>
      </c>
      <c r="B4" s="20"/>
      <c r="C4" s="20"/>
      <c r="D4" s="21">
        <v>44539</v>
      </c>
      <c r="F4" s="1"/>
    </row>
    <row r="5" spans="1:7" s="6" customFormat="1" ht="15.6">
      <c r="A5" s="26" t="s">
        <v>27</v>
      </c>
      <c r="B5" s="27"/>
      <c r="C5" s="22"/>
      <c r="D5" s="57">
        <v>99735618.049999997</v>
      </c>
      <c r="E5" s="107"/>
      <c r="F5" s="107"/>
    </row>
    <row r="6" spans="1:7" s="6" customFormat="1">
      <c r="A6" s="37" t="s">
        <v>25</v>
      </c>
      <c r="B6" s="23"/>
      <c r="C6" s="23"/>
      <c r="D6" s="42">
        <v>45989929.630000003</v>
      </c>
      <c r="E6" s="23"/>
      <c r="F6" s="23"/>
    </row>
    <row r="7" spans="1:7">
      <c r="A7" s="26" t="s">
        <v>26</v>
      </c>
      <c r="B7" s="28"/>
      <c r="C7" s="1"/>
      <c r="D7" s="55">
        <f>D5-D6</f>
        <v>53745688.419999994</v>
      </c>
      <c r="E7" s="1"/>
      <c r="F7" s="1"/>
    </row>
    <row r="8" spans="1:7" ht="10.95" customHeight="1">
      <c r="A8" s="67" t="s">
        <v>86</v>
      </c>
      <c r="B8" s="43"/>
      <c r="C8" s="108">
        <v>9076548.589999998</v>
      </c>
      <c r="D8" s="1"/>
      <c r="F8" s="1"/>
      <c r="G8" s="1"/>
    </row>
    <row r="9" spans="1:7" ht="11.4" customHeight="1">
      <c r="A9" s="66" t="s">
        <v>32</v>
      </c>
      <c r="B9" s="44"/>
      <c r="C9" s="109">
        <v>0</v>
      </c>
      <c r="D9" s="1"/>
      <c r="E9" s="1"/>
      <c r="F9" s="1"/>
      <c r="G9" s="1"/>
    </row>
    <row r="10" spans="1:7" ht="11.4" customHeight="1">
      <c r="A10" s="65" t="s">
        <v>85</v>
      </c>
      <c r="B10" s="45"/>
      <c r="C10" s="46">
        <f>SUM(C8-C9)</f>
        <v>9076548.589999998</v>
      </c>
      <c r="D10" s="1"/>
      <c r="E10" s="1"/>
      <c r="F10" s="1"/>
    </row>
    <row r="11" spans="1:7" ht="11.4" customHeight="1">
      <c r="A11" s="115" t="s">
        <v>56</v>
      </c>
      <c r="B11" s="116"/>
      <c r="C11" s="94">
        <v>0</v>
      </c>
      <c r="D11" s="1"/>
      <c r="E11" s="1"/>
      <c r="F11" s="1"/>
    </row>
    <row r="12" spans="1:7" ht="11.4" customHeight="1">
      <c r="A12" s="117" t="s">
        <v>45</v>
      </c>
      <c r="B12" s="118"/>
      <c r="C12" s="95"/>
      <c r="D12" s="1" t="s">
        <v>78</v>
      </c>
      <c r="E12" s="1"/>
      <c r="F12" s="1"/>
    </row>
    <row r="13" spans="1:7" ht="19.2" customHeight="1">
      <c r="A13" s="119" t="s">
        <v>28</v>
      </c>
      <c r="B13" s="120"/>
      <c r="C13" s="62">
        <f>C10+C12-C11</f>
        <v>9076548.589999998</v>
      </c>
      <c r="D13" s="1"/>
      <c r="E13" s="1"/>
      <c r="F13" s="1"/>
    </row>
    <row r="14" spans="1:7">
      <c r="A14" s="123" t="s">
        <v>20</v>
      </c>
      <c r="B14" s="123"/>
      <c r="C14" s="123"/>
      <c r="D14" s="47">
        <f>D7</f>
        <v>53745688.419999994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24" t="s">
        <v>21</v>
      </c>
      <c r="B16" s="125"/>
      <c r="C16" s="125"/>
      <c r="D16" s="48">
        <f>D14</f>
        <v>53745688.419999994</v>
      </c>
      <c r="E16" s="29"/>
      <c r="F16" s="29"/>
    </row>
    <row r="17" spans="1:10">
      <c r="A17" s="1"/>
      <c r="B17" s="126" t="s">
        <v>1</v>
      </c>
      <c r="C17" s="126"/>
      <c r="D17" s="9">
        <f>SUM(C18:C32)</f>
        <v>9053809.5499999989</v>
      </c>
      <c r="E17" s="8"/>
      <c r="F17" s="8"/>
    </row>
    <row r="18" spans="1:10">
      <c r="A18" s="1" t="s">
        <v>39</v>
      </c>
      <c r="B18" s="1"/>
      <c r="C18" s="7">
        <v>482588.21</v>
      </c>
      <c r="D18" s="60" t="s">
        <v>70</v>
      </c>
      <c r="E18" s="61"/>
      <c r="F18" s="1"/>
      <c r="J18" s="3"/>
    </row>
    <row r="19" spans="1:10">
      <c r="A19" s="1" t="s">
        <v>38</v>
      </c>
      <c r="B19" s="1"/>
      <c r="C19" s="7">
        <v>420000</v>
      </c>
      <c r="D19" s="60"/>
      <c r="E19" s="61"/>
      <c r="F19" s="1"/>
      <c r="J19" s="3"/>
    </row>
    <row r="20" spans="1:10">
      <c r="A20" s="1" t="s">
        <v>40</v>
      </c>
      <c r="B20" s="1"/>
      <c r="C20" s="7"/>
      <c r="D20" s="60"/>
      <c r="E20" s="1"/>
      <c r="F20" s="1"/>
      <c r="J20" s="3"/>
    </row>
    <row r="21" spans="1:10">
      <c r="A21" s="1" t="s">
        <v>41</v>
      </c>
      <c r="B21" s="1"/>
      <c r="C21" s="7"/>
      <c r="D21" s="60"/>
      <c r="E21" s="1"/>
      <c r="F21" s="1"/>
      <c r="J21" s="3"/>
    </row>
    <row r="22" spans="1:10">
      <c r="A22" s="1" t="s">
        <v>29</v>
      </c>
      <c r="B22" s="1"/>
      <c r="C22" s="7">
        <v>50000</v>
      </c>
      <c r="D22" s="60"/>
      <c r="E22" s="61"/>
      <c r="F22" s="1"/>
      <c r="J22" s="3"/>
    </row>
    <row r="23" spans="1:10">
      <c r="A23" s="1" t="s">
        <v>30</v>
      </c>
      <c r="B23" s="1"/>
      <c r="C23" s="7">
        <v>20000</v>
      </c>
      <c r="D23" s="56"/>
      <c r="E23" s="1"/>
      <c r="F23" s="1"/>
      <c r="J23" s="3"/>
    </row>
    <row r="24" spans="1:10">
      <c r="A24" s="1" t="s">
        <v>14</v>
      </c>
      <c r="B24" s="1"/>
      <c r="C24" s="7"/>
      <c r="D24" s="1"/>
      <c r="E24" s="1"/>
      <c r="F24" s="1"/>
      <c r="J24" s="4"/>
    </row>
    <row r="25" spans="1:10">
      <c r="A25" s="1" t="s">
        <v>60</v>
      </c>
      <c r="B25" s="1"/>
      <c r="C25" s="7">
        <v>57845.760000000002</v>
      </c>
      <c r="D25" s="1"/>
      <c r="E25" s="1"/>
      <c r="F25" s="1"/>
      <c r="J25" s="4"/>
    </row>
    <row r="26" spans="1:10">
      <c r="A26" s="1" t="s">
        <v>15</v>
      </c>
      <c r="B26" s="1"/>
      <c r="C26" s="7">
        <v>2400000</v>
      </c>
      <c r="D26" s="112" t="s">
        <v>88</v>
      </c>
      <c r="E26" s="1"/>
      <c r="F26" s="1"/>
      <c r="J26" s="4"/>
    </row>
    <row r="27" spans="1:10">
      <c r="A27" s="1" t="s">
        <v>46</v>
      </c>
      <c r="B27" s="1"/>
      <c r="C27" s="7">
        <v>1800000</v>
      </c>
      <c r="D27" s="112" t="s">
        <v>89</v>
      </c>
      <c r="E27" s="61"/>
      <c r="F27" s="1"/>
      <c r="J27" s="3"/>
    </row>
    <row r="28" spans="1:10">
      <c r="A28" s="1" t="s">
        <v>87</v>
      </c>
      <c r="B28" s="1"/>
      <c r="C28" s="7">
        <v>125000</v>
      </c>
      <c r="D28" s="60"/>
      <c r="E28" s="61"/>
      <c r="F28" s="1"/>
      <c r="J28" s="3"/>
    </row>
    <row r="29" spans="1:10">
      <c r="A29" s="1" t="s">
        <v>16</v>
      </c>
      <c r="B29" s="1" t="s">
        <v>17</v>
      </c>
      <c r="C29" s="7">
        <v>700000</v>
      </c>
      <c r="D29" s="63"/>
      <c r="E29" s="1"/>
      <c r="F29" s="1"/>
      <c r="J29" s="4"/>
    </row>
    <row r="30" spans="1:10">
      <c r="A30" s="69" t="s">
        <v>42</v>
      </c>
      <c r="B30" s="1"/>
      <c r="C30" s="7">
        <v>2726446.72</v>
      </c>
      <c r="D30" s="63"/>
      <c r="E30" s="1"/>
      <c r="F30" s="1"/>
      <c r="J30" s="4"/>
    </row>
    <row r="31" spans="1:10">
      <c r="A31" s="69" t="s">
        <v>47</v>
      </c>
      <c r="B31" s="1"/>
      <c r="C31" s="7">
        <v>166000</v>
      </c>
      <c r="D31" s="63"/>
      <c r="E31" s="1"/>
      <c r="F31" s="1"/>
      <c r="J31" s="4"/>
    </row>
    <row r="32" spans="1:10">
      <c r="A32" s="69" t="s">
        <v>53</v>
      </c>
      <c r="B32" s="1"/>
      <c r="C32" s="7">
        <v>105928.86</v>
      </c>
      <c r="D32" s="63"/>
      <c r="E32" s="1"/>
      <c r="F32" s="1"/>
      <c r="J32" s="4"/>
    </row>
    <row r="33" spans="1:10">
      <c r="A33" s="69" t="s">
        <v>77</v>
      </c>
      <c r="B33" s="1"/>
      <c r="C33" s="7"/>
      <c r="D33" s="63"/>
      <c r="E33" s="1"/>
      <c r="F33" s="1"/>
      <c r="J33" s="4"/>
    </row>
    <row r="34" spans="1:10" s="34" customFormat="1" ht="9.6" customHeight="1">
      <c r="A34" s="121" t="s">
        <v>19</v>
      </c>
      <c r="B34" s="121"/>
      <c r="C34" s="121"/>
      <c r="D34" s="64"/>
      <c r="I34" s="35"/>
    </row>
    <row r="35" spans="1:10" ht="9.6" customHeight="1">
      <c r="A35" s="121"/>
      <c r="B35" s="121"/>
      <c r="C35" s="121"/>
      <c r="D35" s="51">
        <f>SUM(D16:D26)</f>
        <v>62799497.969999991</v>
      </c>
      <c r="E35" s="1"/>
      <c r="I35" s="4"/>
    </row>
    <row r="36" spans="1:10" s="6" customFormat="1" ht="9.6" customHeight="1">
      <c r="A36" s="31"/>
      <c r="B36" s="31"/>
      <c r="C36" s="31"/>
      <c r="D36" s="32"/>
      <c r="E36" s="23"/>
      <c r="I36" s="33"/>
    </row>
    <row r="37" spans="1:10" ht="14.4" customHeight="1">
      <c r="A37" s="1"/>
      <c r="B37" s="122" t="s">
        <v>2</v>
      </c>
      <c r="C37" s="122"/>
      <c r="D37" s="52">
        <f>C38+C60+C67+C75+C76+C77+C79+C80+C81+C83+C84+C85+C86+C87+C88+C89+C90+C91+C92+C94</f>
        <v>27876608.48</v>
      </c>
      <c r="E37" s="1"/>
      <c r="I37" s="2"/>
    </row>
    <row r="38" spans="1:10" ht="12" customHeight="1">
      <c r="A38" s="11" t="s">
        <v>23</v>
      </c>
      <c r="B38" s="12"/>
      <c r="C38" s="49">
        <f>SUM(B39:B59)</f>
        <v>11623501.239999998</v>
      </c>
      <c r="D38" s="1"/>
      <c r="E38" s="1"/>
    </row>
    <row r="39" spans="1:10">
      <c r="A39" s="70" t="s">
        <v>3</v>
      </c>
      <c r="B39" s="71">
        <v>686666.99</v>
      </c>
      <c r="C39" s="72" t="s">
        <v>84</v>
      </c>
      <c r="D39" s="127"/>
      <c r="E39" s="127"/>
    </row>
    <row r="40" spans="1:10">
      <c r="A40" s="70"/>
      <c r="B40" s="71"/>
      <c r="C40" s="72"/>
      <c r="D40" s="110"/>
      <c r="E40" s="110"/>
    </row>
    <row r="41" spans="1:10">
      <c r="A41" s="74"/>
      <c r="B41" s="75">
        <v>127843.59</v>
      </c>
      <c r="C41" s="72" t="s">
        <v>72</v>
      </c>
      <c r="D41" s="77"/>
      <c r="E41" s="77"/>
    </row>
    <row r="42" spans="1:10">
      <c r="A42" s="70"/>
      <c r="B42" s="75">
        <v>295643.78999999998</v>
      </c>
      <c r="C42" s="72" t="s">
        <v>79</v>
      </c>
      <c r="D42" s="73"/>
      <c r="E42" s="73"/>
    </row>
    <row r="43" spans="1:10">
      <c r="A43" s="13" t="s">
        <v>62</v>
      </c>
      <c r="B43" s="75">
        <f>70%*5026091.95</f>
        <v>3518264.3649999998</v>
      </c>
      <c r="C43" s="78" t="s">
        <v>65</v>
      </c>
      <c r="D43" s="73"/>
      <c r="E43" s="73"/>
    </row>
    <row r="44" spans="1:10">
      <c r="B44" s="71"/>
      <c r="C44" s="72"/>
      <c r="D44" s="73"/>
      <c r="E44" s="73"/>
    </row>
    <row r="45" spans="1:10">
      <c r="A45" s="13" t="s">
        <v>63</v>
      </c>
      <c r="B45" s="75">
        <f>30%*5026091.95</f>
        <v>1507827.585</v>
      </c>
      <c r="C45" s="78" t="s">
        <v>66</v>
      </c>
      <c r="D45" s="77"/>
      <c r="E45" s="79"/>
    </row>
    <row r="46" spans="1:10">
      <c r="B46" s="59"/>
      <c r="D46" s="1"/>
      <c r="E46" s="1"/>
    </row>
    <row r="47" spans="1:10">
      <c r="A47" s="13" t="s">
        <v>4</v>
      </c>
      <c r="B47" s="75">
        <v>1211560.27</v>
      </c>
      <c r="C47" s="78" t="s">
        <v>55</v>
      </c>
    </row>
    <row r="48" spans="1:10">
      <c r="B48" s="59"/>
      <c r="C48" s="23"/>
      <c r="D48" s="1"/>
      <c r="E48" s="1"/>
    </row>
    <row r="49" spans="1:5">
      <c r="A49" s="13"/>
      <c r="B49" s="75">
        <f>30%*4890743.7</f>
        <v>1467223.11</v>
      </c>
      <c r="C49" s="78" t="s">
        <v>71</v>
      </c>
      <c r="D49" s="76"/>
      <c r="E49" s="77"/>
    </row>
    <row r="50" spans="1:5">
      <c r="B50" s="59">
        <f>2%*124519155.5</f>
        <v>2490383.11</v>
      </c>
      <c r="C50" s="23" t="s">
        <v>52</v>
      </c>
      <c r="D50" s="1"/>
      <c r="E50" s="1"/>
    </row>
    <row r="51" spans="1:5">
      <c r="A51" s="74"/>
      <c r="D51" s="80"/>
      <c r="E51" s="77"/>
    </row>
    <row r="52" spans="1:5">
      <c r="D52" s="1"/>
      <c r="E52" s="1"/>
    </row>
    <row r="53" spans="1:5">
      <c r="A53" s="74"/>
      <c r="B53" s="76"/>
      <c r="C53" s="76"/>
      <c r="D53" s="77"/>
      <c r="E53" s="77"/>
    </row>
    <row r="54" spans="1:5">
      <c r="A54" s="81" t="s">
        <v>51</v>
      </c>
      <c r="B54" s="82">
        <v>112088.43</v>
      </c>
      <c r="C54" s="83"/>
      <c r="D54" s="84"/>
      <c r="E54" s="84"/>
    </row>
    <row r="55" spans="1:5">
      <c r="A55" s="85" t="s">
        <v>18</v>
      </c>
      <c r="B55" s="86"/>
      <c r="C55" s="87"/>
      <c r="D55" s="84"/>
      <c r="E55" s="84"/>
    </row>
    <row r="56" spans="1:5">
      <c r="A56" s="81" t="s">
        <v>37</v>
      </c>
      <c r="B56" s="86">
        <v>6000</v>
      </c>
      <c r="C56" s="87" t="s">
        <v>17</v>
      </c>
      <c r="D56" s="84"/>
      <c r="E56" s="84"/>
    </row>
    <row r="57" spans="1:5">
      <c r="A57" s="88" t="s">
        <v>44</v>
      </c>
      <c r="B57" s="86">
        <v>150000</v>
      </c>
      <c r="C57" s="89"/>
      <c r="D57" s="90"/>
      <c r="E57" s="90"/>
    </row>
    <row r="58" spans="1:5">
      <c r="A58" s="81" t="s">
        <v>57</v>
      </c>
      <c r="B58" s="86">
        <v>50000</v>
      </c>
      <c r="C58" s="87"/>
      <c r="D58" s="84"/>
      <c r="E58" s="84"/>
    </row>
    <row r="59" spans="1:5" ht="10.199999999999999" customHeight="1">
      <c r="A59" s="81" t="s">
        <v>48</v>
      </c>
      <c r="B59" s="86"/>
      <c r="C59" s="87"/>
      <c r="D59" s="84"/>
      <c r="E59" s="84"/>
    </row>
    <row r="60" spans="1:5">
      <c r="A60" s="91" t="s">
        <v>5</v>
      </c>
      <c r="B60" s="92"/>
      <c r="C60" s="93">
        <f>SUM(B62:B74)</f>
        <v>4000000</v>
      </c>
      <c r="D60" s="1"/>
      <c r="E60" s="1"/>
    </row>
    <row r="61" spans="1:5">
      <c r="A61" s="58" t="s">
        <v>6</v>
      </c>
      <c r="B61" s="100">
        <v>1000000</v>
      </c>
      <c r="C61" s="99" t="s">
        <v>90</v>
      </c>
      <c r="D61" s="1"/>
      <c r="E61" s="1"/>
    </row>
    <row r="62" spans="1:5">
      <c r="A62" s="58" t="s">
        <v>7</v>
      </c>
      <c r="C62" s="23"/>
      <c r="D62" s="1"/>
      <c r="E62" s="1"/>
    </row>
    <row r="63" spans="1:5">
      <c r="A63" s="58" t="s">
        <v>8</v>
      </c>
      <c r="B63" s="100">
        <v>500000</v>
      </c>
      <c r="C63" s="113" t="s">
        <v>90</v>
      </c>
      <c r="D63" s="1"/>
      <c r="E63" s="1"/>
    </row>
    <row r="64" spans="1:5">
      <c r="A64" s="58" t="s">
        <v>54</v>
      </c>
      <c r="C64" s="114"/>
      <c r="D64" s="114"/>
      <c r="E64" s="1"/>
    </row>
    <row r="65" spans="1:6">
      <c r="A65" s="58" t="s">
        <v>9</v>
      </c>
      <c r="B65" s="100">
        <v>500000</v>
      </c>
      <c r="C65" s="113" t="s">
        <v>90</v>
      </c>
      <c r="D65" s="1"/>
      <c r="E65" s="1"/>
    </row>
    <row r="66" spans="1:6" ht="11.4" customHeight="1">
      <c r="A66" s="58" t="s">
        <v>10</v>
      </c>
      <c r="B66" s="100"/>
      <c r="C66" s="58"/>
      <c r="D66" s="1"/>
      <c r="E66" s="1"/>
    </row>
    <row r="67" spans="1:6">
      <c r="A67" s="11" t="s">
        <v>11</v>
      </c>
      <c r="B67" s="12"/>
      <c r="C67" s="49">
        <f>SUM(B68:B74)</f>
        <v>3000000</v>
      </c>
      <c r="D67" s="1"/>
      <c r="E67" s="1"/>
    </row>
    <row r="68" spans="1:6">
      <c r="A68" s="5" t="s">
        <v>6</v>
      </c>
      <c r="B68" s="100">
        <v>1000000</v>
      </c>
      <c r="C68" s="23"/>
      <c r="D68" s="1"/>
      <c r="E68" s="1"/>
    </row>
    <row r="69" spans="1:6">
      <c r="A69" s="5" t="s">
        <v>7</v>
      </c>
      <c r="B69" s="100"/>
      <c r="C69" s="23"/>
      <c r="D69" s="1"/>
      <c r="E69" s="101"/>
    </row>
    <row r="70" spans="1:6">
      <c r="A70" s="5" t="s">
        <v>76</v>
      </c>
      <c r="B70" s="59"/>
      <c r="C70" s="23"/>
      <c r="D70" s="1"/>
      <c r="E70" s="101"/>
    </row>
    <row r="71" spans="1:6">
      <c r="A71" s="5" t="s">
        <v>8</v>
      </c>
      <c r="B71" s="100">
        <v>500000</v>
      </c>
      <c r="C71" s="23"/>
      <c r="D71" s="1"/>
      <c r="E71" s="102"/>
    </row>
    <row r="72" spans="1:6">
      <c r="A72" s="106" t="s">
        <v>54</v>
      </c>
      <c r="B72" s="100"/>
      <c r="C72" s="23"/>
      <c r="D72" s="1"/>
      <c r="E72" s="102"/>
    </row>
    <row r="73" spans="1:6">
      <c r="A73" s="5" t="s">
        <v>9</v>
      </c>
      <c r="B73" s="59">
        <v>1000000</v>
      </c>
      <c r="C73" s="23"/>
      <c r="D73" s="1"/>
      <c r="E73" s="103"/>
      <c r="F73" s="97"/>
    </row>
    <row r="74" spans="1:6">
      <c r="A74" s="5" t="s">
        <v>10</v>
      </c>
      <c r="B74" s="111">
        <v>500000</v>
      </c>
      <c r="C74" s="23"/>
      <c r="D74" s="1"/>
      <c r="E74" s="1"/>
    </row>
    <row r="75" spans="1:6">
      <c r="A75" s="11" t="s">
        <v>59</v>
      </c>
      <c r="B75" s="59"/>
      <c r="C75" s="68"/>
      <c r="D75" s="1"/>
      <c r="E75" s="1"/>
    </row>
    <row r="76" spans="1:6">
      <c r="A76" s="11" t="s">
        <v>35</v>
      </c>
      <c r="B76" s="59"/>
      <c r="C76" s="50"/>
      <c r="D76" s="1"/>
      <c r="E76" s="1"/>
    </row>
    <row r="77" spans="1:6">
      <c r="A77" s="17" t="s">
        <v>73</v>
      </c>
      <c r="B77" s="15"/>
      <c r="C77" s="68">
        <v>155751.62</v>
      </c>
      <c r="D77" s="1" t="s">
        <v>81</v>
      </c>
      <c r="E77" s="1"/>
    </row>
    <row r="78" spans="1:6">
      <c r="A78" s="17"/>
      <c r="B78" s="128"/>
      <c r="C78" s="68">
        <v>55029.51</v>
      </c>
      <c r="D78" s="1" t="s">
        <v>92</v>
      </c>
      <c r="E78" s="1"/>
    </row>
    <row r="79" spans="1:6" ht="11.4" customHeight="1">
      <c r="A79" s="15" t="s">
        <v>24</v>
      </c>
      <c r="B79" s="16"/>
      <c r="C79" s="68">
        <v>564689.91</v>
      </c>
      <c r="D79" s="1" t="s">
        <v>75</v>
      </c>
      <c r="E79" s="1"/>
    </row>
    <row r="80" spans="1:6" ht="11.4" customHeight="1">
      <c r="A80" s="15" t="s">
        <v>64</v>
      </c>
      <c r="B80" s="16"/>
      <c r="C80" s="50">
        <v>164426.32</v>
      </c>
      <c r="D80" s="24" t="s">
        <v>91</v>
      </c>
      <c r="E80" s="1"/>
    </row>
    <row r="81" spans="1:6" ht="11.25" customHeight="1">
      <c r="A81" s="15" t="s">
        <v>12</v>
      </c>
      <c r="B81" s="16"/>
      <c r="C81" s="50">
        <v>3800000</v>
      </c>
      <c r="D81" s="105" t="s">
        <v>68</v>
      </c>
    </row>
    <row r="82" spans="1:6" ht="11.25" customHeight="1">
      <c r="A82" s="15" t="s">
        <v>83</v>
      </c>
      <c r="B82" s="16"/>
      <c r="C82" s="50">
        <v>306250.64</v>
      </c>
      <c r="D82" s="105" t="s">
        <v>82</v>
      </c>
    </row>
    <row r="83" spans="1:6" ht="11.25" customHeight="1">
      <c r="A83" s="15" t="s">
        <v>67</v>
      </c>
      <c r="B83" s="16"/>
      <c r="C83" s="50"/>
      <c r="D83" s="105"/>
    </row>
    <row r="84" spans="1:6" ht="10.5" customHeight="1">
      <c r="A84" s="15" t="s">
        <v>50</v>
      </c>
      <c r="B84" s="16"/>
      <c r="C84" s="50"/>
      <c r="D84" s="56"/>
    </row>
    <row r="85" spans="1:6" ht="10.5" customHeight="1">
      <c r="A85" s="17" t="s">
        <v>13</v>
      </c>
      <c r="B85" s="16"/>
      <c r="C85" s="50">
        <v>900000</v>
      </c>
      <c r="D85" s="1"/>
      <c r="E85" s="1"/>
      <c r="F85" s="96"/>
    </row>
    <row r="86" spans="1:6" ht="10.95" customHeight="1">
      <c r="A86" s="17" t="s">
        <v>22</v>
      </c>
      <c r="B86" s="18"/>
      <c r="C86" s="49">
        <v>3342205.3</v>
      </c>
      <c r="D86" s="105" t="s">
        <v>80</v>
      </c>
      <c r="E86" s="97"/>
    </row>
    <row r="87" spans="1:6" s="6" customFormat="1" ht="10.95" customHeight="1">
      <c r="A87" s="5" t="s">
        <v>69</v>
      </c>
      <c r="B87" s="14"/>
      <c r="C87" s="23"/>
      <c r="D87"/>
      <c r="E87" s="97"/>
    </row>
    <row r="88" spans="1:6" ht="10.95" customHeight="1">
      <c r="A88" s="17" t="s">
        <v>43</v>
      </c>
      <c r="B88" s="18"/>
      <c r="C88" s="68">
        <v>132036.07999999999</v>
      </c>
      <c r="D88" s="6"/>
      <c r="E88" s="97"/>
    </row>
    <row r="89" spans="1:6">
      <c r="A89" s="17" t="s">
        <v>36</v>
      </c>
      <c r="B89" s="18"/>
      <c r="C89" s="49"/>
      <c r="D89" s="23"/>
      <c r="E89" s="97"/>
    </row>
    <row r="90" spans="1:6">
      <c r="A90" s="17" t="s">
        <v>49</v>
      </c>
      <c r="B90" s="18"/>
      <c r="C90" s="49">
        <v>193998.01</v>
      </c>
      <c r="D90" s="23"/>
      <c r="E90" s="49"/>
    </row>
    <row r="91" spans="1:6">
      <c r="A91" s="17" t="s">
        <v>58</v>
      </c>
      <c r="B91" s="18"/>
      <c r="C91" s="49"/>
      <c r="D91" s="98"/>
    </row>
    <row r="92" spans="1:6">
      <c r="A92" s="17" t="s">
        <v>61</v>
      </c>
      <c r="B92" s="18"/>
      <c r="C92" s="104"/>
    </row>
    <row r="93" spans="1:6">
      <c r="A93" s="17" t="s">
        <v>74</v>
      </c>
      <c r="B93" s="18"/>
      <c r="C93" s="49"/>
    </row>
    <row r="94" spans="1:6">
      <c r="A94" s="17" t="s">
        <v>31</v>
      </c>
      <c r="B94" s="18"/>
      <c r="C94" s="49"/>
      <c r="D94" s="23"/>
      <c r="E94" s="10"/>
    </row>
    <row r="95" spans="1:6">
      <c r="A95" s="41" t="s">
        <v>34</v>
      </c>
      <c r="B95" s="41"/>
      <c r="C95" s="25"/>
      <c r="D95" s="53">
        <f>D35-D37</f>
        <v>34922889.489999995</v>
      </c>
    </row>
    <row r="97" spans="1:5">
      <c r="A97" s="38"/>
      <c r="B97" s="38"/>
      <c r="C97" s="39" t="s">
        <v>33</v>
      </c>
      <c r="D97" s="54">
        <f>D95+D6</f>
        <v>80912819.120000005</v>
      </c>
    </row>
    <row r="98" spans="1:5">
      <c r="A98" s="36"/>
      <c r="B98" s="10"/>
      <c r="C98" s="10"/>
      <c r="D98" s="40"/>
    </row>
    <row r="99" spans="1:5">
      <c r="B99" t="s">
        <v>17</v>
      </c>
    </row>
    <row r="104" spans="1:5">
      <c r="E104" t="s">
        <v>17</v>
      </c>
    </row>
  </sheetData>
  <mergeCells count="10">
    <mergeCell ref="C64:D64"/>
    <mergeCell ref="A11:B11"/>
    <mergeCell ref="A12:B12"/>
    <mergeCell ref="A13:B13"/>
    <mergeCell ref="A34:C35"/>
    <mergeCell ref="B37:C37"/>
    <mergeCell ref="A14:C14"/>
    <mergeCell ref="A16:C16"/>
    <mergeCell ref="B17:C17"/>
    <mergeCell ref="D39:E39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2021-10-15T10:25:45Z</cp:lastPrinted>
  <dcterms:created xsi:type="dcterms:W3CDTF">2019-10-11T07:51:54Z</dcterms:created>
  <dcterms:modified xsi:type="dcterms:W3CDTF">2021-12-10T08:48:32Z</dcterms:modified>
</cp:coreProperties>
</file>