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24" yWindow="-36" windowWidth="10212" windowHeight="973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46" i="1" l="1"/>
  <c r="B45" i="1"/>
  <c r="B44" i="1"/>
  <c r="B41" i="1"/>
  <c r="B39" i="1"/>
  <c r="C56" i="1" l="1"/>
  <c r="C63" i="1"/>
  <c r="D17" i="1" l="1"/>
  <c r="C36" i="1" l="1"/>
  <c r="C10" i="1"/>
  <c r="D7" i="1" l="1"/>
  <c r="C13" i="1" l="1"/>
  <c r="D14" i="1" l="1"/>
  <c r="D16" i="1" s="1"/>
  <c r="D33" i="1" l="1"/>
  <c r="D35" i="1"/>
  <c r="D86" i="1" l="1"/>
  <c r="D88" i="1" s="1"/>
</calcChain>
</file>

<file path=xl/sharedStrings.xml><?xml version="1.0" encoding="utf-8"?>
<sst xmlns="http://schemas.openxmlformats.org/spreadsheetml/2006/main" count="90" uniqueCount="79">
  <si>
    <t xml:space="preserve">     PLAN DE DISPOSICIÓN DE FONDOS </t>
  </si>
  <si>
    <t>INGRESOS PREVISTOS MES</t>
  </si>
  <si>
    <t>PAGOS PREVISTOS MES</t>
  </si>
  <si>
    <t>Primera semana</t>
  </si>
  <si>
    <t>Cuarta semana</t>
  </si>
  <si>
    <t>APORTACIONES OOAA DEL MES</t>
  </si>
  <si>
    <t>PSC 1ª parte</t>
  </si>
  <si>
    <t>PSC 2ª parte</t>
  </si>
  <si>
    <t>PMD 1ª parte</t>
  </si>
  <si>
    <t>PBS 1ª parte</t>
  </si>
  <si>
    <t>PBS 2ª parte</t>
  </si>
  <si>
    <t>APORTACIONES OOAA ATRASADAS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</si>
  <si>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</si>
  <si>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</si>
  <si>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</si>
  <si>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</si>
  <si>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</si>
  <si>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</si>
  <si>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</si>
  <si>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</si>
  <si>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</si>
  <si>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</si>
  <si>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</si>
  <si>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</si>
  <si>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</si>
  <si>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 xml:space="preserve">SALDO </t>
    </r>
    <r>
      <rPr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</si>
  <si>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</si>
  <si>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</si>
  <si>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</si>
  <si>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</si>
  <si>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</si>
  <si>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</si>
  <si>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</si>
  <si>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rPr>
        <sz val="8"/>
        <color theme="1"/>
        <rFont val="Calibri"/>
        <family val="2"/>
        <scheme val="minor"/>
      </rPr>
      <t xml:space="preserve">SALDO TOTAL CUENTAS </t>
    </r>
    <r>
      <rPr>
        <u/>
        <sz val="8"/>
        <color theme="1"/>
        <rFont val="Calibri"/>
        <family val="2"/>
        <scheme val="minor"/>
      </rPr>
      <t>BANKIA</t>
    </r>
  </si>
  <si>
    <t>SALDO BANKIA RECURSOS AFECTADOS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</si>
  <si>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</si>
  <si>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</si>
  <si>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>APORTACIONES OOAA Convenios</t>
  </si>
  <si>
    <r>
      <t xml:space="preserve">EMARSA: PARTICIPACIÓN EN RECARGOS Y COSTAS MES VENCIDO </t>
    </r>
    <r>
      <rPr>
        <sz val="8"/>
        <color rgb="FFFF0000"/>
        <rFont val="Calibri"/>
        <family val="2"/>
        <scheme val="minor"/>
      </rPr>
      <t>(por BSCH -867)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</si>
  <si>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</si>
  <si>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</si>
  <si>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t>restados 50.000 por devoluciones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</si>
  <si>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</si>
  <si>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</si>
  <si>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</si>
  <si>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</si>
  <si>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</si>
  <si>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</si>
  <si>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</si>
  <si>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</si>
  <si>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</si>
  <si>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</si>
  <si>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</si>
  <si>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Aplazados 20 dic.</t>
  </si>
  <si>
    <t>Aportación Plan de Pensiones (semestral)</t>
  </si>
  <si>
    <t>30% Obligaciones proveedores contabilizadas ptes. Pago de 2020</t>
  </si>
  <si>
    <t>ATRASOS NÓMINA</t>
  </si>
  <si>
    <t>BANCO SABADELL 2020</t>
  </si>
  <si>
    <t>Obligaciones Ejercicio 2019 y anteriores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</si>
  <si>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</si>
  <si>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</si>
  <si>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PMD 2ª parte</t>
  </si>
  <si>
    <t>100% Facturas en Fiscalización</t>
  </si>
  <si>
    <t>30% Facturas registradas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</si>
  <si>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</si>
  <si>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t>(Aportación mes corriente 2021)</t>
  </si>
  <si>
    <t xml:space="preserve">70% Obligaciones proveedores contabilizadas ptes. Pago de 2020: 3.279.336,18 </t>
  </si>
  <si>
    <t>75% Facturas permitido contabilizar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</si>
  <si>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</si>
  <si>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</si>
  <si>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t xml:space="preserve">APORTACIONES CAPITAL 2020 OOAA </t>
  </si>
  <si>
    <t>PSC: 876.817,45; PMD: 1.910.290; pbs: 72.050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</si>
  <si>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</si>
  <si>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</si>
  <si>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Pagos reales 9-5-21</t>
  </si>
  <si>
    <t>Excluidas subvs. Coop</t>
  </si>
  <si>
    <t>Segunda semana</t>
  </si>
  <si>
    <t>Tercera semana</t>
  </si>
  <si>
    <t>IVA mensual (NIF Ayto. y NIF Urbanismo)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</si>
</sst>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ill Sans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7" fontId="4" fillId="0" borderId="0" xfId="0" applyNumberFormat="1" applyFont="1"/>
    <xf numFmtId="2" fontId="5" fillId="0" borderId="0" xfId="0" applyNumberFormat="1" applyFont="1"/>
    <xf numFmtId="2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5" borderId="0" xfId="0" applyFill="1"/>
    <xf numFmtId="164" fontId="3" fillId="0" borderId="0" xfId="0" applyNumberFormat="1" applyFont="1"/>
    <xf numFmtId="0" fontId="8" fillId="5" borderId="0" xfId="0" applyFont="1" applyFill="1" applyAlignment="1"/>
    <xf numFmtId="164" fontId="8" fillId="3" borderId="0" xfId="1" applyNumberFormat="1" applyFont="1" applyFill="1" applyAlignment="1"/>
    <xf numFmtId="0" fontId="10" fillId="5" borderId="0" xfId="0" applyFont="1" applyFill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7" fillId="0" borderId="0" xfId="0" applyFont="1"/>
    <xf numFmtId="164" fontId="11" fillId="0" borderId="0" xfId="0" applyNumberFormat="1" applyFo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3" fillId="4" borderId="0" xfId="0" applyFont="1" applyFill="1"/>
    <xf numFmtId="17" fontId="12" fillId="4" borderId="0" xfId="0" applyNumberFormat="1" applyFont="1" applyFill="1"/>
    <xf numFmtId="0" fontId="13" fillId="5" borderId="0" xfId="0" applyFont="1" applyFill="1"/>
    <xf numFmtId="0" fontId="3" fillId="5" borderId="0" xfId="0" applyFont="1" applyFill="1"/>
    <xf numFmtId="44" fontId="3" fillId="0" borderId="0" xfId="1" applyFont="1"/>
    <xf numFmtId="0" fontId="10" fillId="3" borderId="0" xfId="0" applyFont="1" applyFill="1" applyAlignment="1">
      <alignment horizontal="center"/>
    </xf>
    <xf numFmtId="0" fontId="8" fillId="6" borderId="0" xfId="0" applyFont="1" applyFill="1"/>
    <xf numFmtId="0" fontId="13" fillId="6" borderId="0" xfId="0" applyFont="1" applyFill="1"/>
    <xf numFmtId="0" fontId="3" fillId="6" borderId="0" xfId="0" applyFont="1" applyFill="1"/>
    <xf numFmtId="0" fontId="8" fillId="6" borderId="0" xfId="0" applyFont="1" applyFill="1" applyAlignment="1"/>
    <xf numFmtId="0" fontId="0" fillId="6" borderId="0" xfId="0" applyFill="1"/>
    <xf numFmtId="0" fontId="10" fillId="5" borderId="0" xfId="0" applyFont="1" applyFill="1" applyAlignment="1">
      <alignment horizontal="center"/>
    </xf>
    <xf numFmtId="44" fontId="8" fillId="5" borderId="0" xfId="1" applyFont="1" applyFill="1" applyAlignment="1"/>
    <xf numFmtId="2" fontId="5" fillId="5" borderId="0" xfId="1" applyNumberFormat="1" applyFont="1" applyFill="1" applyAlignment="1">
      <alignment horizontal="right"/>
    </xf>
    <xf numFmtId="0" fontId="15" fillId="0" borderId="0" xfId="0" applyFont="1"/>
    <xf numFmtId="2" fontId="16" fillId="0" borderId="0" xfId="1" applyNumberFormat="1" applyFont="1" applyAlignment="1">
      <alignment horizontal="right"/>
    </xf>
    <xf numFmtId="0" fontId="10" fillId="5" borderId="0" xfId="0" applyFont="1" applyFill="1" applyAlignment="1">
      <alignment horizontal="right"/>
    </xf>
    <xf numFmtId="0" fontId="8" fillId="5" borderId="0" xfId="0" applyFont="1" applyFill="1"/>
    <xf numFmtId="0" fontId="0" fillId="3" borderId="0" xfId="0" applyFill="1"/>
    <xf numFmtId="0" fontId="0" fillId="4" borderId="0" xfId="0" applyFill="1"/>
    <xf numFmtId="0" fontId="10" fillId="4" borderId="0" xfId="0" applyFont="1" applyFill="1" applyAlignment="1">
      <alignment horizontal="right"/>
    </xf>
    <xf numFmtId="44" fontId="14" fillId="5" borderId="0" xfId="1" applyFont="1" applyFill="1" applyAlignment="1"/>
    <xf numFmtId="0" fontId="10" fillId="3" borderId="0" xfId="0" applyFont="1" applyFill="1" applyAlignment="1">
      <alignment horizontal="left"/>
    </xf>
    <xf numFmtId="7" fontId="17" fillId="5" borderId="0" xfId="0" applyNumberFormat="1" applyFont="1" applyFill="1"/>
    <xf numFmtId="0" fontId="3" fillId="0" borderId="5" xfId="0" applyFont="1" applyBorder="1" applyAlignment="1">
      <alignment horizontal="center"/>
    </xf>
    <xf numFmtId="7" fontId="2" fillId="5" borderId="6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8" fontId="3" fillId="0" borderId="10" xfId="0" applyNumberFormat="1" applyFont="1" applyBorder="1"/>
    <xf numFmtId="7" fontId="8" fillId="0" borderId="11" xfId="0" applyNumberFormat="1" applyFont="1" applyBorder="1"/>
    <xf numFmtId="7" fontId="8" fillId="5" borderId="0" xfId="0" applyNumberFormat="1" applyFont="1" applyFill="1"/>
    <xf numFmtId="7" fontId="8" fillId="6" borderId="0" xfId="1" applyNumberFormat="1" applyFont="1" applyFill="1" applyAlignment="1"/>
    <xf numFmtId="164" fontId="9" fillId="5" borderId="2" xfId="1" applyNumberFormat="1" applyFont="1" applyFill="1" applyBorder="1" applyAlignment="1"/>
    <xf numFmtId="44" fontId="9" fillId="5" borderId="2" xfId="1" applyFont="1" applyFill="1" applyBorder="1" applyAlignment="1"/>
    <xf numFmtId="44" fontId="14" fillId="3" borderId="1" xfId="1" applyFont="1" applyFill="1" applyBorder="1" applyAlignment="1"/>
    <xf numFmtId="164" fontId="17" fillId="2" borderId="1" xfId="1" applyNumberFormat="1" applyFont="1" applyFill="1" applyBorder="1" applyAlignment="1"/>
    <xf numFmtId="44" fontId="14" fillId="3" borderId="1" xfId="1" applyFont="1" applyFill="1" applyBorder="1" applyAlignment="1">
      <alignment horizontal="center"/>
    </xf>
    <xf numFmtId="44" fontId="14" fillId="4" borderId="1" xfId="1" applyFont="1" applyFill="1" applyBorder="1" applyAlignment="1"/>
    <xf numFmtId="7" fontId="3" fillId="0" borderId="8" xfId="0" applyNumberFormat="1" applyFont="1" applyBorder="1"/>
    <xf numFmtId="7" fontId="21" fillId="6" borderId="0" xfId="0" applyNumberFormat="1" applyFont="1" applyFill="1"/>
    <xf numFmtId="0" fontId="19" fillId="0" borderId="0" xfId="0" applyFont="1"/>
    <xf numFmtId="17" fontId="22" fillId="5" borderId="0" xfId="0" applyNumberFormat="1" applyFont="1" applyFill="1"/>
    <xf numFmtId="4" fontId="21" fillId="5" borderId="0" xfId="0" applyNumberFormat="1" applyFont="1" applyFill="1"/>
    <xf numFmtId="0" fontId="23" fillId="0" borderId="0" xfId="0" applyFont="1" applyAlignment="1">
      <alignment horizontal="center"/>
    </xf>
    <xf numFmtId="164" fontId="11" fillId="5" borderId="0" xfId="0" applyNumberFormat="1" applyFont="1" applyFill="1"/>
    <xf numFmtId="0" fontId="24" fillId="0" borderId="0" xfId="0" applyFont="1"/>
    <xf numFmtId="0" fontId="25" fillId="0" borderId="0" xfId="0" applyFont="1"/>
    <xf numFmtId="7" fontId="20" fillId="7" borderId="11" xfId="0" applyNumberFormat="1" applyFont="1" applyFill="1" applyBorder="1"/>
    <xf numFmtId="0" fontId="24" fillId="0" borderId="0" xfId="0" applyFont="1" applyAlignment="1">
      <alignment horizontal="left"/>
    </xf>
    <xf numFmtId="0" fontId="14" fillId="3" borderId="0" xfId="0" applyFont="1" applyFill="1" applyAlignment="1">
      <alignment horizontal="center"/>
    </xf>
    <xf numFmtId="0" fontId="8" fillId="5" borderId="4" xfId="0" applyFont="1" applyFill="1" applyBorder="1" applyAlignment="1"/>
    <xf numFmtId="0" fontId="8" fillId="5" borderId="7" xfId="0" applyFont="1" applyFill="1" applyBorder="1" applyAlignment="1"/>
    <xf numFmtId="0" fontId="3" fillId="5" borderId="4" xfId="0" applyFont="1" applyFill="1" applyBorder="1" applyAlignment="1"/>
    <xf numFmtId="8" fontId="9" fillId="5" borderId="2" xfId="1" applyNumberFormat="1" applyFont="1" applyFill="1" applyBorder="1" applyAlignment="1"/>
    <xf numFmtId="0" fontId="8" fillId="0" borderId="0" xfId="0" applyFont="1"/>
    <xf numFmtId="0" fontId="7" fillId="0" borderId="0" xfId="0" applyFont="1" applyBorder="1"/>
    <xf numFmtId="164" fontId="11" fillId="5" borderId="0" xfId="0" applyNumberFormat="1" applyFont="1" applyFill="1" applyBorder="1" applyAlignment="1">
      <alignment horizontal="right"/>
    </xf>
    <xf numFmtId="0" fontId="3" fillId="5" borderId="0" xfId="0" applyFont="1" applyFill="1" applyBorder="1"/>
    <xf numFmtId="0" fontId="3" fillId="0" borderId="0" xfId="0" applyFont="1" applyBorder="1"/>
    <xf numFmtId="0" fontId="7" fillId="0" borderId="10" xfId="0" applyFont="1" applyBorder="1"/>
    <xf numFmtId="164" fontId="11" fillId="5" borderId="10" xfId="0" applyNumberFormat="1" applyFont="1" applyFill="1" applyBorder="1"/>
    <xf numFmtId="0" fontId="0" fillId="0" borderId="10" xfId="0" applyBorder="1"/>
    <xf numFmtId="0" fontId="3" fillId="0" borderId="10" xfId="0" applyFont="1" applyBorder="1"/>
    <xf numFmtId="0" fontId="3" fillId="5" borderId="10" xfId="0" applyFont="1" applyFill="1" applyBorder="1"/>
    <xf numFmtId="164" fontId="3" fillId="0" borderId="10" xfId="0" applyNumberFormat="1" applyFont="1" applyBorder="1" applyAlignment="1">
      <alignment horizontal="left"/>
    </xf>
    <xf numFmtId="4" fontId="3" fillId="0" borderId="10" xfId="0" applyNumberFormat="1" applyFont="1" applyBorder="1" applyAlignment="1">
      <alignment horizontal="left"/>
    </xf>
    <xf numFmtId="0" fontId="7" fillId="0" borderId="12" xfId="0" applyFont="1" applyBorder="1"/>
    <xf numFmtId="164" fontId="11" fillId="5" borderId="12" xfId="0" applyNumberFormat="1" applyFont="1" applyFill="1" applyBorder="1"/>
    <xf numFmtId="0" fontId="0" fillId="0" borderId="12" xfId="0" applyBorder="1"/>
    <xf numFmtId="0" fontId="3" fillId="0" borderId="12" xfId="0" applyFont="1" applyBorder="1"/>
    <xf numFmtId="0" fontId="7" fillId="0" borderId="12" xfId="0" applyFont="1" applyBorder="1" applyAlignment="1">
      <alignment horizontal="left"/>
    </xf>
    <xf numFmtId="164" fontId="11" fillId="0" borderId="12" xfId="0" applyNumberFormat="1" applyFont="1" applyBorder="1"/>
    <xf numFmtId="0" fontId="3" fillId="5" borderId="12" xfId="0" applyFont="1" applyFill="1" applyBorder="1"/>
    <xf numFmtId="0" fontId="28" fillId="0" borderId="12" xfId="0" applyFont="1" applyBorder="1"/>
    <xf numFmtId="0" fontId="18" fillId="5" borderId="12" xfId="0" applyFont="1" applyFill="1" applyBorder="1"/>
    <xf numFmtId="0" fontId="18" fillId="0" borderId="12" xfId="0" applyFont="1" applyBorder="1"/>
    <xf numFmtId="0" fontId="9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164" fontId="9" fillId="5" borderId="9" xfId="1" applyNumberFormat="1" applyFont="1" applyFill="1" applyBorder="1" applyAlignment="1"/>
    <xf numFmtId="164" fontId="19" fillId="5" borderId="8" xfId="0" applyNumberFormat="1" applyFont="1" applyFill="1" applyBorder="1"/>
    <xf numFmtId="164" fontId="30" fillId="5" borderId="8" xfId="0" applyNumberFormat="1" applyFont="1" applyFill="1" applyBorder="1"/>
    <xf numFmtId="0" fontId="31" fillId="0" borderId="0" xfId="0" applyFont="1"/>
    <xf numFmtId="0" fontId="32" fillId="0" borderId="0" xfId="0" applyNumberFormat="1" applyFont="1" applyFill="1" applyAlignment="1" applyProtection="1">
      <alignment horizontal="left" vertical="top" wrapText="1"/>
    </xf>
    <xf numFmtId="0" fontId="19" fillId="5" borderId="0" xfId="0" applyFont="1" applyFill="1"/>
    <xf numFmtId="0" fontId="7" fillId="0" borderId="0" xfId="0" applyFont="1" applyAlignment="1">
      <alignment horizontal="left"/>
    </xf>
    <xf numFmtId="164" fontId="11" fillId="0" borderId="0" xfId="0" applyNumberFormat="1" applyFont="1" applyFill="1" applyBorder="1"/>
    <xf numFmtId="14" fontId="8" fillId="0" borderId="0" xfId="0" applyNumberFormat="1" applyFont="1"/>
    <xf numFmtId="0" fontId="7" fillId="0" borderId="0" xfId="0" applyFont="1" applyAlignment="1">
      <alignment horizontal="left"/>
    </xf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" fillId="7" borderId="9" xfId="0" applyFont="1" applyFill="1" applyBorder="1" applyAlignment="1">
      <alignment horizontal="right"/>
    </xf>
    <xf numFmtId="0" fontId="3" fillId="7" borderId="10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/>
    <xf numFmtId="3" fontId="3" fillId="0" borderId="0" xfId="0" applyNumberFormat="1" applyFont="1"/>
    <xf numFmtId="4" fontId="32" fillId="0" borderId="0" xfId="0" applyNumberFormat="1" applyFont="1" applyFill="1" applyAlignment="1" applyProtection="1">
      <alignment horizontal="left" vertical="top" wrapText="1"/>
    </xf>
    <xf numFmtId="8" fontId="19" fillId="5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1163247</xdr:colOff>
      <xdr:row>0</xdr:row>
      <xdr:rowOff>0</xdr:rowOff>
    </xdr:from>
    <xdr:to>
      <xdr:col>4</xdr:col>
      <xdr:colOff>36609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899" y="0"/>
          <a:ext cx="1203738" cy="54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0"/>
  <sheetViews>
    <sheetView tabSelected="1" zoomScale="110" zoomScaleNormal="110" workbookViewId="0">
      <selection activeCell="C75" sqref="C75"/>
    </sheetView>
  </sheetViews>
  <sheetFormatPr baseColWidth="10" defaultRowHeight="14.4"/>
  <cols>
    <col min="1" max="1" width="27.44140625" customWidth="1"/>
    <col min="2" max="2" width="19.5546875" customWidth="1"/>
    <col min="3" max="3" width="17.44140625" customWidth="1"/>
    <col min="4" max="4" width="15" customWidth="1"/>
    <col min="5" max="5" width="12.33203125" customWidth="1"/>
  </cols>
  <sheetData>
    <row r="3" spans="1:7">
      <c r="C3" t="s">
        <v>17</v>
      </c>
    </row>
    <row r="4" spans="1:7" ht="13.8" customHeight="1">
      <c r="A4" s="19" t="s">
        <v>0</v>
      </c>
      <c r="B4" s="20"/>
      <c r="C4" s="20"/>
      <c r="D4" s="21">
        <v>44326</v>
      </c>
      <c r="F4" s="1"/>
    </row>
    <row r="5" spans="1:7" s="6" customFormat="1" ht="15.6">
      <c r="A5" s="26" t="s">
        <v>28</v>
      </c>
      <c r="B5" s="27"/>
      <c r="C5" s="22"/>
      <c r="D5" s="61">
        <v>115100413.44999999</v>
      </c>
      <c r="E5" s="60"/>
      <c r="F5" s="23"/>
    </row>
    <row r="6" spans="1:7" s="6" customFormat="1">
      <c r="A6" s="37" t="s">
        <v>26</v>
      </c>
      <c r="B6" s="23"/>
      <c r="C6" s="23"/>
      <c r="D6" s="43">
        <v>47425770.68</v>
      </c>
      <c r="E6" s="23"/>
      <c r="F6" s="23"/>
    </row>
    <row r="7" spans="1:7">
      <c r="A7" s="26" t="s">
        <v>27</v>
      </c>
      <c r="B7" s="28"/>
      <c r="C7" s="1"/>
      <c r="D7" s="58">
        <f>D5-D6</f>
        <v>67674642.769999981</v>
      </c>
      <c r="E7" s="1"/>
      <c r="F7" s="1"/>
    </row>
    <row r="8" spans="1:7" ht="10.8" customHeight="1">
      <c r="A8" s="71" t="s">
        <v>33</v>
      </c>
      <c r="B8" s="44"/>
      <c r="C8" s="45">
        <v>6729181.9200000009</v>
      </c>
      <c r="D8" s="1"/>
      <c r="F8" s="1"/>
      <c r="G8" s="1"/>
    </row>
    <row r="9" spans="1:7" ht="11.4" customHeight="1">
      <c r="A9" s="70" t="s">
        <v>34</v>
      </c>
      <c r="B9" s="46"/>
      <c r="C9" s="57">
        <v>0</v>
      </c>
      <c r="D9" s="1"/>
      <c r="E9" s="1"/>
      <c r="F9" s="1"/>
      <c r="G9" s="1"/>
    </row>
    <row r="10" spans="1:7" ht="11.4" customHeight="1">
      <c r="A10" s="69" t="s">
        <v>25</v>
      </c>
      <c r="B10" s="47"/>
      <c r="C10" s="48">
        <f>SUM(C8-C9)</f>
        <v>6729181.9200000009</v>
      </c>
      <c r="D10" s="1"/>
      <c r="E10" s="1"/>
      <c r="F10" s="1"/>
    </row>
    <row r="11" spans="1:7" ht="11.4" customHeight="1">
      <c r="A11" s="107" t="s">
        <v>64</v>
      </c>
      <c r="B11" s="108"/>
      <c r="C11" s="98">
        <v>0</v>
      </c>
      <c r="D11" s="1"/>
      <c r="E11" s="1"/>
      <c r="F11" s="1"/>
    </row>
    <row r="12" spans="1:7" ht="11.4" customHeight="1">
      <c r="A12" s="109" t="s">
        <v>49</v>
      </c>
      <c r="B12" s="110"/>
      <c r="C12" s="99">
        <v>3900000</v>
      </c>
      <c r="D12" s="1"/>
      <c r="E12" s="1"/>
      <c r="F12" s="1"/>
    </row>
    <row r="13" spans="1:7" ht="19.2" customHeight="1">
      <c r="A13" s="111" t="s">
        <v>29</v>
      </c>
      <c r="B13" s="112"/>
      <c r="C13" s="66">
        <f>SUM(C10:C12)</f>
        <v>10629181.920000002</v>
      </c>
      <c r="D13" s="1"/>
      <c r="E13" s="1"/>
      <c r="F13" s="1"/>
    </row>
    <row r="14" spans="1:7">
      <c r="A14" s="115" t="s">
        <v>20</v>
      </c>
      <c r="B14" s="115"/>
      <c r="C14" s="115"/>
      <c r="D14" s="49">
        <f>D7</f>
        <v>67674642.769999981</v>
      </c>
      <c r="E14" s="1"/>
      <c r="F14" s="1" t="s">
        <v>17</v>
      </c>
    </row>
    <row r="15" spans="1:7">
      <c r="A15" s="1"/>
      <c r="E15" s="1"/>
      <c r="F15" s="1"/>
    </row>
    <row r="16" spans="1:7" s="30" customFormat="1">
      <c r="A16" s="116" t="s">
        <v>21</v>
      </c>
      <c r="B16" s="117"/>
      <c r="C16" s="117"/>
      <c r="D16" s="50">
        <f>D14</f>
        <v>67674642.769999981</v>
      </c>
      <c r="E16" s="29"/>
      <c r="F16" s="29"/>
    </row>
    <row r="17" spans="1:10">
      <c r="A17" s="1"/>
      <c r="B17" s="118" t="s">
        <v>1</v>
      </c>
      <c r="C17" s="118"/>
      <c r="D17" s="9">
        <f>SUM(C18:C31)</f>
        <v>9884199.3399999999</v>
      </c>
      <c r="E17" s="8"/>
      <c r="F17" s="8"/>
    </row>
    <row r="18" spans="1:10">
      <c r="A18" s="1" t="s">
        <v>43</v>
      </c>
      <c r="B18" s="1"/>
      <c r="C18" s="7">
        <v>550000</v>
      </c>
      <c r="D18" s="64" t="s">
        <v>41</v>
      </c>
      <c r="E18" s="65"/>
      <c r="F18" s="1"/>
      <c r="J18" s="3"/>
    </row>
    <row r="19" spans="1:10">
      <c r="A19" s="1" t="s">
        <v>42</v>
      </c>
      <c r="B19" s="1"/>
      <c r="C19" s="7">
        <v>420000</v>
      </c>
      <c r="D19" s="64"/>
      <c r="E19" s="65"/>
      <c r="F19" s="1"/>
      <c r="J19" s="3"/>
    </row>
    <row r="20" spans="1:10">
      <c r="A20" s="1" t="s">
        <v>44</v>
      </c>
      <c r="B20" s="1"/>
      <c r="C20" s="7"/>
      <c r="D20" s="64"/>
      <c r="E20" s="1"/>
      <c r="F20" s="1"/>
      <c r="J20" s="3"/>
    </row>
    <row r="21" spans="1:10">
      <c r="A21" s="1" t="s">
        <v>45</v>
      </c>
      <c r="B21" s="1"/>
      <c r="C21" s="7">
        <v>2180028.2799999998</v>
      </c>
      <c r="D21" s="64"/>
      <c r="E21" s="1"/>
      <c r="F21" s="1"/>
      <c r="J21" s="3"/>
    </row>
    <row r="22" spans="1:10">
      <c r="A22" s="1" t="s">
        <v>30</v>
      </c>
      <c r="B22" s="1"/>
      <c r="C22" s="7">
        <v>1500000</v>
      </c>
      <c r="D22" s="64"/>
      <c r="E22" s="65"/>
      <c r="F22" s="1"/>
      <c r="J22" s="3"/>
    </row>
    <row r="23" spans="1:10">
      <c r="A23" s="1" t="s">
        <v>31</v>
      </c>
      <c r="B23" s="1"/>
      <c r="C23" s="7"/>
      <c r="D23" s="59"/>
      <c r="E23" s="1"/>
      <c r="F23" s="1"/>
      <c r="J23" s="3"/>
    </row>
    <row r="24" spans="1:10">
      <c r="A24" s="1" t="s">
        <v>14</v>
      </c>
      <c r="B24" s="1"/>
      <c r="C24" s="7">
        <v>677724.34</v>
      </c>
      <c r="D24" s="1"/>
      <c r="E24" s="1"/>
      <c r="F24" s="1"/>
      <c r="J24" s="4"/>
    </row>
    <row r="25" spans="1:10">
      <c r="A25" s="1" t="s">
        <v>72</v>
      </c>
      <c r="B25" s="1"/>
      <c r="C25" s="7">
        <v>60000</v>
      </c>
      <c r="D25" s="1"/>
      <c r="E25" s="1"/>
      <c r="F25" s="1"/>
      <c r="J25" s="4"/>
    </row>
    <row r="26" spans="1:10">
      <c r="A26" s="1" t="s">
        <v>15</v>
      </c>
      <c r="B26" s="1"/>
      <c r="C26" s="7"/>
      <c r="D26" s="64"/>
      <c r="E26" s="1"/>
      <c r="F26" s="1"/>
      <c r="J26" s="4"/>
    </row>
    <row r="27" spans="1:10">
      <c r="A27" s="1" t="s">
        <v>50</v>
      </c>
      <c r="B27" s="1"/>
      <c r="C27" s="7"/>
      <c r="D27" s="64" t="s">
        <v>53</v>
      </c>
      <c r="E27" s="65"/>
      <c r="F27" s="1"/>
      <c r="J27" s="3"/>
    </row>
    <row r="28" spans="1:10">
      <c r="A28" s="1" t="s">
        <v>16</v>
      </c>
      <c r="B28" s="1"/>
      <c r="C28" s="7">
        <v>1500000</v>
      </c>
      <c r="D28" s="67"/>
      <c r="E28" s="1"/>
      <c r="F28" s="1"/>
      <c r="J28" s="4"/>
    </row>
    <row r="29" spans="1:10">
      <c r="A29" s="73" t="s">
        <v>46</v>
      </c>
      <c r="B29" s="1"/>
      <c r="C29" s="7">
        <v>2726446.72</v>
      </c>
      <c r="D29" s="67"/>
      <c r="E29" s="1"/>
      <c r="F29" s="1"/>
      <c r="J29" s="4"/>
    </row>
    <row r="30" spans="1:10">
      <c r="A30" s="73" t="s">
        <v>51</v>
      </c>
      <c r="B30" s="1"/>
      <c r="C30" s="7">
        <v>166000</v>
      </c>
      <c r="D30" s="67"/>
      <c r="E30" s="1"/>
      <c r="F30" s="1"/>
      <c r="J30" s="4"/>
    </row>
    <row r="31" spans="1:10">
      <c r="A31" s="73" t="s">
        <v>60</v>
      </c>
      <c r="B31" s="1"/>
      <c r="C31" s="7">
        <v>104000</v>
      </c>
      <c r="D31" s="67"/>
      <c r="E31" s="1"/>
      <c r="F31" s="1"/>
      <c r="J31" s="4"/>
    </row>
    <row r="32" spans="1:10" s="34" customFormat="1" ht="9.6" customHeight="1">
      <c r="A32" s="113" t="s">
        <v>19</v>
      </c>
      <c r="B32" s="113"/>
      <c r="C32" s="113"/>
      <c r="D32" s="68"/>
      <c r="I32" s="35"/>
    </row>
    <row r="33" spans="1:9" ht="9.6" customHeight="1">
      <c r="A33" s="113"/>
      <c r="B33" s="113"/>
      <c r="C33" s="113"/>
      <c r="D33" s="53">
        <f>SUM(D16:D26)</f>
        <v>77558842.109999985</v>
      </c>
      <c r="E33" s="1"/>
      <c r="I33" s="4"/>
    </row>
    <row r="34" spans="1:9" s="6" customFormat="1" ht="9.6" customHeight="1">
      <c r="A34" s="31"/>
      <c r="B34" s="31"/>
      <c r="C34" s="31"/>
      <c r="D34" s="32"/>
      <c r="E34" s="23"/>
      <c r="I34" s="33"/>
    </row>
    <row r="35" spans="1:9" ht="14.4" customHeight="1">
      <c r="A35" s="1"/>
      <c r="B35" s="114" t="s">
        <v>2</v>
      </c>
      <c r="C35" s="114"/>
      <c r="D35" s="54">
        <f>C36+C56+C63+C71+C73+C74+C75+C77+C78+C79+C80+C81+C85</f>
        <v>13197146.6084</v>
      </c>
      <c r="E35" s="1"/>
      <c r="I35" s="2"/>
    </row>
    <row r="36" spans="1:9" ht="12" customHeight="1">
      <c r="A36" s="11" t="s">
        <v>23</v>
      </c>
      <c r="B36" s="12"/>
      <c r="C36" s="51">
        <f>SUM(B37:B55)</f>
        <v>7484042.8083999995</v>
      </c>
      <c r="D36" s="1"/>
      <c r="E36" s="1"/>
    </row>
    <row r="37" spans="1:9">
      <c r="A37" s="74" t="s">
        <v>3</v>
      </c>
      <c r="B37" s="75">
        <v>271441.28999999998</v>
      </c>
      <c r="C37" s="76" t="s">
        <v>74</v>
      </c>
      <c r="D37" s="119" t="s">
        <v>75</v>
      </c>
      <c r="E37" s="119"/>
    </row>
    <row r="38" spans="1:9">
      <c r="A38" s="78"/>
      <c r="B38" s="79"/>
      <c r="C38" s="80"/>
      <c r="D38" s="81"/>
      <c r="E38" s="81"/>
    </row>
    <row r="39" spans="1:9">
      <c r="A39" s="13" t="s">
        <v>76</v>
      </c>
      <c r="B39" s="79">
        <f>70%*2857774.88</f>
        <v>2000442.4159999997</v>
      </c>
      <c r="C39" s="82" t="s">
        <v>66</v>
      </c>
      <c r="D39" s="77"/>
      <c r="E39" s="77"/>
    </row>
    <row r="40" spans="1:9">
      <c r="B40" s="75"/>
      <c r="C40" s="76"/>
      <c r="D40" s="77"/>
      <c r="E40" s="77"/>
    </row>
    <row r="41" spans="1:9">
      <c r="A41" s="13" t="s">
        <v>77</v>
      </c>
      <c r="B41" s="79">
        <f>30%*2857774.88</f>
        <v>857332.46399999992</v>
      </c>
      <c r="C41" s="82" t="s">
        <v>55</v>
      </c>
      <c r="D41" s="81"/>
      <c r="E41" s="83"/>
    </row>
    <row r="42" spans="1:9">
      <c r="B42" s="63"/>
      <c r="D42" s="1"/>
      <c r="E42" s="1"/>
    </row>
    <row r="43" spans="1:9">
      <c r="A43" s="13" t="s">
        <v>4</v>
      </c>
      <c r="B43" s="79">
        <v>663368.68000000005</v>
      </c>
      <c r="C43" s="82" t="s">
        <v>62</v>
      </c>
    </row>
    <row r="44" spans="1:9">
      <c r="B44" s="63">
        <f>75%*36239.86</f>
        <v>27179.895</v>
      </c>
      <c r="C44" s="23" t="s">
        <v>67</v>
      </c>
      <c r="D44" s="1"/>
      <c r="E44" s="1"/>
    </row>
    <row r="45" spans="1:9">
      <c r="A45" s="13"/>
      <c r="B45" s="79">
        <f>30%*5651035.76</f>
        <v>1695310.7279999999</v>
      </c>
      <c r="C45" s="82" t="s">
        <v>63</v>
      </c>
      <c r="D45" s="80"/>
      <c r="E45" s="81"/>
    </row>
    <row r="46" spans="1:9">
      <c r="B46" s="63">
        <f>2%*84593945.27</f>
        <v>1691878.9054</v>
      </c>
      <c r="C46" s="23" t="s">
        <v>59</v>
      </c>
      <c r="D46" s="1"/>
      <c r="E46" s="1"/>
    </row>
    <row r="47" spans="1:9">
      <c r="A47" s="78"/>
      <c r="D47" s="84"/>
      <c r="E47" s="81"/>
    </row>
    <row r="48" spans="1:9">
      <c r="D48" s="1"/>
      <c r="E48" s="1"/>
    </row>
    <row r="49" spans="1:5">
      <c r="A49" s="78"/>
      <c r="B49" s="80"/>
      <c r="C49" s="80"/>
      <c r="D49" s="81"/>
      <c r="E49" s="81"/>
    </row>
    <row r="50" spans="1:5">
      <c r="A50" s="85" t="s">
        <v>58</v>
      </c>
      <c r="B50" s="86">
        <v>112088.43</v>
      </c>
      <c r="C50" s="87"/>
      <c r="D50" s="88"/>
      <c r="E50" s="88"/>
    </row>
    <row r="51" spans="1:5">
      <c r="A51" s="89" t="s">
        <v>18</v>
      </c>
      <c r="B51" s="90"/>
      <c r="C51" s="91"/>
      <c r="D51" s="88"/>
      <c r="E51" s="88"/>
    </row>
    <row r="52" spans="1:5">
      <c r="A52" s="85" t="s">
        <v>40</v>
      </c>
      <c r="B52" s="90">
        <v>15000</v>
      </c>
      <c r="C52" s="91" t="s">
        <v>17</v>
      </c>
      <c r="D52" s="88"/>
      <c r="E52" s="88"/>
    </row>
    <row r="53" spans="1:5">
      <c r="A53" s="92" t="s">
        <v>48</v>
      </c>
      <c r="B53" s="90">
        <v>100000</v>
      </c>
      <c r="C53" s="93"/>
      <c r="D53" s="94"/>
      <c r="E53" s="94"/>
    </row>
    <row r="54" spans="1:5">
      <c r="A54" s="85" t="s">
        <v>68</v>
      </c>
      <c r="B54" s="90">
        <v>50000</v>
      </c>
      <c r="C54" s="91"/>
      <c r="D54" s="88"/>
      <c r="E54" s="88"/>
    </row>
    <row r="55" spans="1:5" ht="10.199999999999999" customHeight="1">
      <c r="A55" s="85" t="s">
        <v>52</v>
      </c>
      <c r="B55" s="90"/>
      <c r="C55" s="91"/>
      <c r="D55" s="88"/>
      <c r="E55" s="88"/>
    </row>
    <row r="56" spans="1:5">
      <c r="A56" s="95" t="s">
        <v>5</v>
      </c>
      <c r="B56" s="96"/>
      <c r="C56" s="97">
        <f>SUM(B57:B62)</f>
        <v>2000000</v>
      </c>
      <c r="D56" s="1"/>
      <c r="E56" s="1"/>
    </row>
    <row r="57" spans="1:5">
      <c r="A57" s="62" t="s">
        <v>6</v>
      </c>
      <c r="B57" s="104">
        <v>600000</v>
      </c>
      <c r="C57" s="103" t="s">
        <v>65</v>
      </c>
      <c r="D57" s="1"/>
      <c r="E57" s="1"/>
    </row>
    <row r="58" spans="1:5">
      <c r="A58" s="62" t="s">
        <v>7</v>
      </c>
      <c r="B58" s="104">
        <v>400000</v>
      </c>
      <c r="C58" s="23"/>
      <c r="D58" s="1"/>
      <c r="E58" s="1"/>
    </row>
    <row r="59" spans="1:5">
      <c r="A59" s="62" t="s">
        <v>8</v>
      </c>
      <c r="B59" s="104"/>
      <c r="C59" s="103" t="s">
        <v>65</v>
      </c>
      <c r="D59" s="1"/>
      <c r="E59" s="1"/>
    </row>
    <row r="60" spans="1:5">
      <c r="A60" s="62" t="s">
        <v>61</v>
      </c>
      <c r="C60" s="106"/>
      <c r="D60" s="106"/>
      <c r="E60" s="1"/>
    </row>
    <row r="61" spans="1:5">
      <c r="A61" s="62" t="s">
        <v>9</v>
      </c>
      <c r="B61" s="104">
        <v>600000</v>
      </c>
      <c r="C61" s="103" t="s">
        <v>65</v>
      </c>
      <c r="D61" s="1"/>
      <c r="E61" s="1"/>
    </row>
    <row r="62" spans="1:5" ht="11.4" customHeight="1">
      <c r="A62" s="62" t="s">
        <v>10</v>
      </c>
      <c r="B62" s="104">
        <v>400000</v>
      </c>
      <c r="C62" s="62"/>
      <c r="D62" s="1"/>
      <c r="E62" s="1"/>
    </row>
    <row r="63" spans="1:5">
      <c r="A63" s="11" t="s">
        <v>11</v>
      </c>
      <c r="B63" s="12"/>
      <c r="C63" s="51">
        <f>SUM(B64:B69)</f>
        <v>350000</v>
      </c>
      <c r="D63" s="1"/>
      <c r="E63" s="1"/>
    </row>
    <row r="64" spans="1:5">
      <c r="A64" s="5" t="s">
        <v>6</v>
      </c>
      <c r="B64" s="63"/>
      <c r="C64" s="23"/>
      <c r="D64" s="1"/>
      <c r="E64" s="1"/>
    </row>
    <row r="65" spans="1:6">
      <c r="A65" s="5" t="s">
        <v>7</v>
      </c>
      <c r="B65" s="63"/>
      <c r="C65" s="23"/>
      <c r="D65" s="1"/>
      <c r="E65" s="120"/>
    </row>
    <row r="66" spans="1:6">
      <c r="A66" s="5" t="s">
        <v>8</v>
      </c>
      <c r="B66" s="63">
        <v>350000</v>
      </c>
      <c r="C66" s="23"/>
      <c r="D66" s="1"/>
      <c r="E66" s="121"/>
    </row>
    <row r="67" spans="1:6">
      <c r="A67" s="5" t="s">
        <v>61</v>
      </c>
      <c r="B67" s="63"/>
      <c r="C67" s="23"/>
      <c r="D67" s="1"/>
      <c r="E67" s="121"/>
    </row>
    <row r="68" spans="1:6">
      <c r="A68" s="5" t="s">
        <v>9</v>
      </c>
      <c r="B68" s="63"/>
      <c r="C68" s="23"/>
      <c r="D68" s="1"/>
      <c r="E68" s="122"/>
      <c r="F68" s="101"/>
    </row>
    <row r="69" spans="1:6">
      <c r="A69" s="5" t="s">
        <v>10</v>
      </c>
      <c r="B69" s="63"/>
      <c r="C69" s="23"/>
      <c r="D69" s="1"/>
      <c r="E69" s="1"/>
    </row>
    <row r="70" spans="1:6">
      <c r="A70" s="11" t="s">
        <v>70</v>
      </c>
      <c r="B70" s="63"/>
      <c r="C70" s="72">
        <v>2859157.45</v>
      </c>
      <c r="D70" s="1" t="s">
        <v>71</v>
      </c>
      <c r="E70" s="1"/>
    </row>
    <row r="71" spans="1:6">
      <c r="A71" s="11" t="s">
        <v>37</v>
      </c>
      <c r="B71" s="63"/>
      <c r="C71" s="52"/>
      <c r="D71" s="1"/>
      <c r="E71" s="1"/>
    </row>
    <row r="72" spans="1:6">
      <c r="A72" s="17" t="s">
        <v>38</v>
      </c>
      <c r="B72" s="15"/>
      <c r="C72" s="72">
        <v>120000</v>
      </c>
      <c r="D72" s="1"/>
      <c r="E72" s="1"/>
    </row>
    <row r="73" spans="1:6" ht="11.4" customHeight="1">
      <c r="A73" s="15" t="s">
        <v>24</v>
      </c>
      <c r="B73" s="16"/>
      <c r="C73" s="52">
        <v>510039.98</v>
      </c>
      <c r="D73" s="1"/>
      <c r="E73" s="1"/>
    </row>
    <row r="74" spans="1:6" ht="11.4" customHeight="1">
      <c r="A74" s="15" t="s">
        <v>78</v>
      </c>
      <c r="B74" s="16"/>
      <c r="C74" s="52">
        <v>183955.01</v>
      </c>
      <c r="D74" s="24"/>
      <c r="E74" s="1"/>
    </row>
    <row r="75" spans="1:6" ht="9.6" customHeight="1">
      <c r="A75" s="15" t="s">
        <v>12</v>
      </c>
      <c r="B75" s="16"/>
      <c r="C75" s="52">
        <v>1800000</v>
      </c>
      <c r="D75" s="59"/>
    </row>
    <row r="76" spans="1:6" ht="9.6" customHeight="1">
      <c r="A76" s="15" t="s">
        <v>56</v>
      </c>
      <c r="B76" s="16"/>
      <c r="C76" s="52"/>
      <c r="D76" s="59"/>
    </row>
    <row r="77" spans="1:6" ht="10.8" customHeight="1">
      <c r="A77" s="17" t="s">
        <v>13</v>
      </c>
      <c r="B77" s="16"/>
      <c r="C77" s="52">
        <v>785000</v>
      </c>
      <c r="D77" s="1"/>
      <c r="E77" s="1"/>
      <c r="F77" s="100"/>
    </row>
    <row r="78" spans="1:6" ht="10.8" customHeight="1">
      <c r="A78" s="17" t="s">
        <v>22</v>
      </c>
      <c r="B78" s="18"/>
      <c r="C78" s="51"/>
      <c r="D78" s="105">
        <v>44404</v>
      </c>
      <c r="E78" s="101"/>
    </row>
    <row r="79" spans="1:6" s="6" customFormat="1" ht="10.8" customHeight="1">
      <c r="A79" s="5" t="s">
        <v>57</v>
      </c>
      <c r="B79" s="14">
        <v>1485424.6</v>
      </c>
      <c r="C79" s="23"/>
      <c r="D79"/>
      <c r="E79" s="101"/>
    </row>
    <row r="80" spans="1:6" ht="10.8" customHeight="1">
      <c r="A80" s="17" t="s">
        <v>47</v>
      </c>
      <c r="B80" s="18"/>
      <c r="C80" s="72">
        <v>84108.81</v>
      </c>
      <c r="D80" s="6"/>
      <c r="E80" s="101"/>
    </row>
    <row r="81" spans="1:5">
      <c r="A81" s="17" t="s">
        <v>39</v>
      </c>
      <c r="B81" s="18"/>
      <c r="C81" s="51"/>
      <c r="D81" s="23"/>
      <c r="E81" s="101"/>
    </row>
    <row r="82" spans="1:5">
      <c r="A82" s="17" t="s">
        <v>54</v>
      </c>
      <c r="B82" s="18"/>
      <c r="C82" s="51"/>
      <c r="D82" s="23"/>
      <c r="E82" s="51"/>
    </row>
    <row r="83" spans="1:5">
      <c r="A83" s="17" t="s">
        <v>69</v>
      </c>
      <c r="B83" s="18"/>
      <c r="C83" s="51"/>
      <c r="D83" s="102"/>
    </row>
    <row r="84" spans="1:5">
      <c r="A84" s="17" t="s">
        <v>73</v>
      </c>
      <c r="B84" s="18"/>
      <c r="C84" s="123">
        <v>270000</v>
      </c>
    </row>
    <row r="85" spans="1:5">
      <c r="A85" s="17" t="s">
        <v>32</v>
      </c>
      <c r="B85" s="18"/>
      <c r="C85" s="51"/>
      <c r="D85" s="23"/>
      <c r="E85" s="10"/>
    </row>
    <row r="86" spans="1:5">
      <c r="A86" s="38"/>
      <c r="B86" s="42" t="s">
        <v>36</v>
      </c>
      <c r="C86" s="25"/>
      <c r="D86" s="55">
        <f>D33-D35</f>
        <v>64361695.501599982</v>
      </c>
    </row>
    <row r="88" spans="1:5">
      <c r="A88" s="39"/>
      <c r="B88" s="39"/>
      <c r="C88" s="40" t="s">
        <v>35</v>
      </c>
      <c r="D88" s="56">
        <f>D86+D6</f>
        <v>111787466.18159997</v>
      </c>
    </row>
    <row r="89" spans="1:5">
      <c r="A89" s="36"/>
      <c r="B89" s="10"/>
      <c r="C89" s="10"/>
      <c r="D89" s="41"/>
    </row>
    <row r="90" spans="1:5">
      <c r="B90" t="s">
        <v>17</v>
      </c>
    </row>
  </sheetData>
  <mergeCells count="10">
    <mergeCell ref="C60:D60"/>
    <mergeCell ref="A11:B11"/>
    <mergeCell ref="A12:B12"/>
    <mergeCell ref="A13:B13"/>
    <mergeCell ref="A32:C33"/>
    <mergeCell ref="B35:C35"/>
    <mergeCell ref="A14:C14"/>
    <mergeCell ref="A16:C16"/>
    <mergeCell ref="B17:C17"/>
    <mergeCell ref="D37:E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2021-04-09T12:51:55Z</cp:lastPrinted>
  <dcterms:created xsi:type="dcterms:W3CDTF">2019-10-11T07:51:54Z</dcterms:created>
  <dcterms:modified xsi:type="dcterms:W3CDTF">2021-05-10T12:37:21Z</dcterms:modified>
</cp:coreProperties>
</file>